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Вед2009" sheetId="1" r:id="rId1"/>
    <sheet name="Функцион2009" sheetId="2" r:id="rId2"/>
  </sheets>
  <definedNames>
    <definedName name="Z_035B207C_E9BD_4B42_A158_FBACECB438A8_.wvu.FilterData" localSheetId="0" hidden="1">'Вед2009'!$A$8:$G$106</definedName>
    <definedName name="Z_043F2E78_4D72_4471_B853_A4A736771062_.wvu.FilterData" localSheetId="0" hidden="1">'Вед2009'!$A$8:$G$106</definedName>
    <definedName name="Z_09E38A08_9369_46D0_A631_C349F3E019E5_.wvu.FilterData" localSheetId="0" hidden="1">'Вед2009'!$A$8:$G$106</definedName>
    <definedName name="Z_0D9EADA8_71D4_4804_A9E2_D7FC1D7BF7E9_.wvu.FilterData" localSheetId="0" hidden="1">'Вед2009'!$A$8:$G$106</definedName>
    <definedName name="Z_153B862E_25A9_4496_A246_59BD49839D48_.wvu.FilterData" localSheetId="0" hidden="1">'Вед2009'!$A$8:$G$106</definedName>
    <definedName name="Z_2562E67C_A8E9_4A25_8EBB_117AD8624417_.wvu.Cols" localSheetId="0" hidden="1">'Вед2009'!$H:$H</definedName>
    <definedName name="Z_2562E67C_A8E9_4A25_8EBB_117AD8624417_.wvu.Cols" localSheetId="1" hidden="1">'Функцион2009'!$F:$F</definedName>
    <definedName name="Z_2562E67C_A8E9_4A25_8EBB_117AD8624417_.wvu.FilterData" localSheetId="0" hidden="1">'Вед2009'!$A$8:$G$106</definedName>
    <definedName name="Z_2562E67C_A8E9_4A25_8EBB_117AD8624417_.wvu.PrintTitles" localSheetId="0" hidden="1">'Вед2009'!$9:$9</definedName>
    <definedName name="Z_3566ABF3_D839_4FA2_9572_9718AC951526_.wvu.FilterData" localSheetId="0" hidden="1">'Вед2009'!$A$8:$G$106</definedName>
    <definedName name="Z_44B4B725_E890_456A_8ECE_BD28B8BF1548_.wvu.Cols" localSheetId="0" hidden="1">'Вед2009'!$H:$H</definedName>
    <definedName name="Z_44B4B725_E890_456A_8ECE_BD28B8BF1548_.wvu.Cols" localSheetId="1" hidden="1">'Функцион2009'!$F:$F</definedName>
    <definedName name="Z_44B4B725_E890_456A_8ECE_BD28B8BF1548_.wvu.FilterData" localSheetId="0" hidden="1">'Вед2009'!$A$8:$G$106</definedName>
    <definedName name="Z_44B4B725_E890_456A_8ECE_BD28B8BF1548_.wvu.PrintTitles" localSheetId="0" hidden="1">'Вед2009'!$9:$9</definedName>
    <definedName name="Z_44B4B725_E890_456A_8ECE_BD28B8BF1548_.wvu.Rows" localSheetId="0" hidden="1">'Вед2009'!#REF!,'Вед2009'!#REF!,'Вед2009'!#REF!</definedName>
    <definedName name="Z_470FDBB1_D036_4F5F_A81F_60641FB8E693_.wvu.FilterData" localSheetId="0" hidden="1">'Вед2009'!$A$8:$G$106</definedName>
    <definedName name="Z_4D5459C9_8CE7_413E_9A2C_EBB1AE6F8E5E_.wvu.FilterData" localSheetId="0" hidden="1">'Вед2009'!$A$8:$G$106</definedName>
    <definedName name="Z_4F247C59_4655_4EAC_A708_3DA5E5E33FAE_.wvu.FilterData" localSheetId="0" hidden="1">'Вед2009'!$A$8:$G$106</definedName>
    <definedName name="Z_507A513D_6900_48B7_86D8_5304F5A3BFBD_.wvu.FilterData" localSheetId="0" hidden="1">'Вед2009'!$A$8:$G$106</definedName>
    <definedName name="Z_52B7F629_5BA6_4F08_8210_C050DE1BAA07_.wvu.FilterData" localSheetId="0" hidden="1">'Вед2009'!$A$8:$G$106</definedName>
    <definedName name="Z_546E052A_8384_4768_A8DF_BC1799B1C9E6_.wvu.FilterData" localSheetId="0" hidden="1">'Вед2009'!$A$8:$G$106</definedName>
    <definedName name="Z_61617AED_D3F9_4147_80C7_2F2657A6993F_.wvu.FilterData" localSheetId="0" hidden="1">'Вед2009'!$A$8:$G$106</definedName>
    <definedName name="Z_7F81B4A1_E88E_4845_AF19_8B2CE04CC380_.wvu.FilterData" localSheetId="0" hidden="1">'Вед2009'!$A$8:$G$106</definedName>
    <definedName name="Z_8E524562_6E53_464F_9CE6_F21999AC2782_.wvu.FilterData" localSheetId="0" hidden="1">'Вед2009'!$A$8:$G$106</definedName>
    <definedName name="Z_99491DE7_63E2_4DF1_B9B0_AE4BEADB7B8D_.wvu.FilterData" localSheetId="0" hidden="1">'Вед2009'!$A$8:$G$106</definedName>
    <definedName name="Z_9DB7ADCC_737F_497E_B270_670EACD0C4EB_.wvu.Cols" localSheetId="0" hidden="1">'Вед2009'!$H:$H</definedName>
    <definedName name="Z_9DB7ADCC_737F_497E_B270_670EACD0C4EB_.wvu.Cols" localSheetId="1" hidden="1">'Функцион2009'!$F:$F</definedName>
    <definedName name="Z_9DB7ADCC_737F_497E_B270_670EACD0C4EB_.wvu.FilterData" localSheetId="0" hidden="1">'Вед2009'!$A$8:$G$106</definedName>
    <definedName name="Z_9DB7ADCC_737F_497E_B270_670EACD0C4EB_.wvu.PrintTitles" localSheetId="0" hidden="1">'Вед2009'!$9:$9</definedName>
    <definedName name="Z_9DB7ADCC_737F_497E_B270_670EACD0C4EB_.wvu.Rows" localSheetId="0" hidden="1">'Вед2009'!$23:$24,'Вед2009'!$31:$37,'Вед2009'!$46:$49,'Вед2009'!$59:$60,'Вед2009'!$79:$82</definedName>
    <definedName name="Z_9DB7ADCC_737F_497E_B270_670EACD0C4EB_.wvu.Rows" localSheetId="1" hidden="1">'Функцион2009'!$13:$14,'Функцион2009'!$23:$23</definedName>
    <definedName name="Z_ACA51E73_CC2D_46FD_AEB7_FF8BC3A234FA_.wvu.Cols" localSheetId="0" hidden="1">'Вед2009'!$H:$H</definedName>
    <definedName name="Z_ACA51E73_CC2D_46FD_AEB7_FF8BC3A234FA_.wvu.Cols" localSheetId="1" hidden="1">'Функцион2009'!$F:$F</definedName>
    <definedName name="Z_ACA51E73_CC2D_46FD_AEB7_FF8BC3A234FA_.wvu.FilterData" localSheetId="0" hidden="1">'Вед2009'!$A$8:$G$106</definedName>
    <definedName name="Z_ACA51E73_CC2D_46FD_AEB7_FF8BC3A234FA_.wvu.PrintTitles" localSheetId="0" hidden="1">'Вед2009'!$9:$9</definedName>
    <definedName name="Z_ACA51E73_CC2D_46FD_AEB7_FF8BC3A234FA_.wvu.Rows" localSheetId="0" hidden="1">'Вед2009'!#REF!,'Вед2009'!#REF!,'Вед2009'!#REF!</definedName>
    <definedName name="Z_ADB6B629_2CFF_4BEB_8292_BA1B4FFF475E_.wvu.FilterData" localSheetId="0" hidden="1">'Вед2009'!$A$8:$G$106</definedName>
    <definedName name="Z_B07E8CD3_37FF_4B6E_BE7B_9E582CC0F75C_.wvu.FilterData" localSheetId="0" hidden="1">'Вед2009'!$A$8:$G$106</definedName>
    <definedName name="Z_B2211B75_8B7E_488E_8EE5_86D55EA2A71B_.wvu.FilterData" localSheetId="0" hidden="1">'Вед2009'!$A$8:$G$106</definedName>
    <definedName name="Z_B280E3B1_AEE7_4A2E_9388_542398F63CA0_.wvu.FilterData" localSheetId="0" hidden="1">'Вед2009'!$A$8:$G$106</definedName>
    <definedName name="Z_C07984A8_7398_4B8C_A6CE_16C4B0A4C02B_.wvu.FilterData" localSheetId="0" hidden="1">'Вед2009'!$A$8:$G$106</definedName>
    <definedName name="Z_C80B5F5D_000F_4F6E_80D5_D9EC5E12B60C_.wvu.FilterData" localSheetId="0" hidden="1">'Вед2009'!$A$8:$G$106</definedName>
    <definedName name="Z_CDB494E2_7E6E_48B2_81DE_A6C1C48F603E_.wvu.FilterData" localSheetId="0" hidden="1">'Вед2009'!$A$8:$G$106</definedName>
    <definedName name="Z_D9709550_225B_437D_839A_6FC20C69BA4A_.wvu.FilterData" localSheetId="0" hidden="1">'Вед2009'!$A$8:$G$106</definedName>
    <definedName name="Z_E17315CF_39AE_4724_9613_4A45754F7B66_.wvu.FilterData" localSheetId="0" hidden="1">'Вед2009'!$A$8:$G$106</definedName>
    <definedName name="Z_E6AA2940_8B96_4F7B_B1E6_7B36CB3C235A_.wvu.FilterData" localSheetId="0" hidden="1">'Вед2009'!$A$8:$G$106</definedName>
    <definedName name="Z_EA35C499_3797_4C04_9BA9_03F008836265_.wvu.FilterData" localSheetId="0" hidden="1">'Вед2009'!$A$8:$G$106</definedName>
    <definedName name="_xlnm.Print_Titles" localSheetId="0">'Вед2009'!$9:$9</definedName>
  </definedNames>
  <calcPr fullCalcOnLoad="1"/>
</workbook>
</file>

<file path=xl/sharedStrings.xml><?xml version="1.0" encoding="utf-8"?>
<sst xmlns="http://schemas.openxmlformats.org/spreadsheetml/2006/main" count="177" uniqueCount="109">
  <si>
    <t>01</t>
  </si>
  <si>
    <t>3500000</t>
  </si>
  <si>
    <t xml:space="preserve">Компенсация выпадающих доходов организациям, предоставляющим населению жилищные услуги по тарифам, не обеспечивающим возмещение издержек </t>
  </si>
  <si>
    <t>3500100</t>
  </si>
  <si>
    <t xml:space="preserve">Целевые программы муниципальных образований </t>
  </si>
  <si>
    <t xml:space="preserve">Благоустройство </t>
  </si>
  <si>
    <t>Выполнение функций органами местного самоуправления</t>
  </si>
  <si>
    <t>Целевые программы муниципальных образований</t>
  </si>
  <si>
    <t>Наименование</t>
  </si>
  <si>
    <t>Вед</t>
  </si>
  <si>
    <t>Рз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</si>
  <si>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</si>
  <si>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</si>
  <si>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</si>
  <si>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</si>
  <si>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</si>
  <si>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</si>
  <si>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</si>
  <si>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субъекта Российской Федерации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</si>
  <si>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</si>
  <si>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подведомственных учреждений</t>
  </si>
  <si>
    <t>Выполнение функций бюджетными учреждениями</t>
  </si>
  <si>
    <t>Региональные целевые программы</t>
  </si>
  <si>
    <t>Национальная экономика</t>
  </si>
  <si>
    <t>Руководство и управление в сфере установленных функций</t>
  </si>
  <si>
    <t>Образование</t>
  </si>
  <si>
    <t>Культура, кинематография и средства массовой информации</t>
  </si>
  <si>
    <t>Культура</t>
  </si>
  <si>
    <t>Социальная политика</t>
  </si>
  <si>
    <t>Социальное обеспечение населения</t>
  </si>
  <si>
    <t>Жилищно-коммунальное хозяйство</t>
  </si>
  <si>
    <t>Другие вопросы в области жилищно-коммунального хозяйства</t>
  </si>
  <si>
    <t>Жилищное хозяйство</t>
  </si>
  <si>
    <t>Поддержка жилищного хозяйства</t>
  </si>
  <si>
    <t>Обеспечение проведения выборов и референдумов</t>
  </si>
  <si>
    <t>Субсидии юридическим лицам</t>
  </si>
  <si>
    <t>Дворцы и дома культуры, другие учреждения культуры и средств массовой информации</t>
  </si>
  <si>
    <t xml:space="preserve">В том числе за счет субвенций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</si>
  <si>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</si>
  <si>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ИТОГО </t>
  </si>
  <si>
    <t/>
  </si>
  <si>
    <t>Общеэкономические вопросы</t>
  </si>
  <si>
    <t>Коммунальное хозяйство</t>
  </si>
  <si>
    <t>Культура, кинематография, средства массовой информации</t>
  </si>
  <si>
    <t>Всего</t>
  </si>
  <si>
    <t>07</t>
  </si>
  <si>
    <t>Проведение выборов в представительные органы муниципального образования</t>
  </si>
  <si>
    <t>Субвенции на осуществление федеральных полномочий по государственной регистрации актов гражданского состояния</t>
  </si>
  <si>
    <t xml:space="preserve">Субвенции на осуществление федеральных полномочий по государственной регистрации актов гражданского состояния (федеральный бюджет) </t>
  </si>
  <si>
    <t xml:space="preserve">Субвенции на осуществление федеральных полномочий по государственной регистрации актов гражданского состояния (окружной бюджет) </t>
  </si>
  <si>
    <t>04</t>
  </si>
  <si>
    <t xml:space="preserve">Реализация государственной политики занятости населения </t>
  </si>
  <si>
    <t>Реализация дополнительных мероприятий, направленных на снижение напряженности на рынке труда субъектов РФ</t>
  </si>
  <si>
    <t>из  федерального бюджета</t>
  </si>
  <si>
    <t>020</t>
  </si>
  <si>
    <t>Программа "Содействие занятости населения на 2008-2010 годы"</t>
  </si>
  <si>
    <t>Приложение 3</t>
  </si>
  <si>
    <t>Приложение 4</t>
  </si>
  <si>
    <t>Исполнение за год, тыс.рублей</t>
  </si>
  <si>
    <t xml:space="preserve">Общегосударственные вопросы </t>
  </si>
  <si>
    <t xml:space="preserve">Функционирование высшего должностного лица субъекта Российской  Федерации и муниципального образования                           
</t>
  </si>
  <si>
    <t xml:space="preserve">Функционирование Правительства Российской Федерации, высших Российской Федерации, местных администраций исполнительных органов государственной власти субъектов
</t>
  </si>
  <si>
    <t xml:space="preserve">Обеспечение проведения выборов и референдумов                    </t>
  </si>
  <si>
    <t xml:space="preserve">Другие общегосударственные вопросы                               </t>
  </si>
  <si>
    <t>Пр</t>
  </si>
  <si>
    <t xml:space="preserve">Общеэкономические вопросы                                       </t>
  </si>
  <si>
    <t xml:space="preserve">Жилищно-коммунальное хозяйство                                   </t>
  </si>
  <si>
    <t xml:space="preserve">Жилищное хозяйство                                               </t>
  </si>
  <si>
    <t xml:space="preserve">Благоустройство  </t>
  </si>
  <si>
    <t xml:space="preserve">Другие вопросы в области жилищно-коммунального хозяйства         </t>
  </si>
  <si>
    <t xml:space="preserve">Молодежная политика и оздоровление детей                         </t>
  </si>
  <si>
    <t xml:space="preserve">Культура </t>
  </si>
  <si>
    <t xml:space="preserve">Здравоохранение, физическая культура и спорт                     </t>
  </si>
  <si>
    <t xml:space="preserve">Физическая культура и спорт                                      </t>
  </si>
  <si>
    <t xml:space="preserve">Социальная политика                                              </t>
  </si>
  <si>
    <t xml:space="preserve">Социальное обеспечение населения                                 </t>
  </si>
  <si>
    <t>из  бюджета автономного округа</t>
  </si>
  <si>
    <t>Уточ. план на год</t>
  </si>
  <si>
    <t>Резервные фонды</t>
  </si>
  <si>
    <t>к Решению Совета депутатов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</si>
  <si>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</si>
  <si>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</si>
  <si>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</si>
  <si>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</si>
  <si>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Содержание автомобильных дорог и инженерных сооружений на них.</t>
  </si>
  <si>
    <t>Озеленение</t>
  </si>
  <si>
    <t>Организация и содержание мест захоронения</t>
  </si>
  <si>
    <t>Прочие мероприятия по благоустройству</t>
  </si>
  <si>
    <t>Организационно-воспитательная работа с молодежью</t>
  </si>
  <si>
    <t>Проведение мероприятий для детей и молодежи</t>
  </si>
  <si>
    <t>Мероприятия в облпсти здравоохранения, спорта и физической культуры, туризма</t>
  </si>
  <si>
    <t>Пенсионное обеспечение</t>
  </si>
  <si>
    <t>Межбюджетные трансферты</t>
  </si>
  <si>
    <t>Прочие межбюджетные трансферты</t>
  </si>
  <si>
    <t>Распределение расходов бюджета муниципального образования городское поселение Куминский за 2010 год по разделам и подразделам функциональной классификации расходов бюджетов</t>
  </si>
  <si>
    <t>Распределение расходов бюджета муниципального образования городское поселение Куминский за 2010 год по ведомственной структуре</t>
  </si>
  <si>
    <t>Средства массовой информациии</t>
  </si>
  <si>
    <t>от  22 апреля 2011г.   № 163</t>
  </si>
  <si>
    <t xml:space="preserve">Функционирование (представительных) органов государственной власти и представительных органов муниципальных образований
</t>
  </si>
  <si>
    <t>Связь и информатика</t>
  </si>
  <si>
    <t>Другие вопросы в области культуры, кинематографии, средств массовой информации</t>
  </si>
  <si>
    <t>Иные межбюджетные трансферты</t>
  </si>
  <si>
    <t xml:space="preserve">от  22 апреля 2011 г. №163 </t>
  </si>
  <si>
    <t>Прочие межбюджетные трансферты бюджетам субъектов РФ и муниципальных образований общего характера</t>
  </si>
  <si>
    <t>Информационные технологии и связь</t>
  </si>
  <si>
    <t>Государственная поддержка в сфере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</si>
  <si>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</si>
  <si>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Выполнение других обязательств государства</t>
  </si>
  <si>
    <t xml:space="preserve">Выполнение функций государственными органами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</si>
</sst>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</numFmts>
  <fonts count="27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0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0" borderId="0" xfId="55" applyNumberFormat="1" applyFont="1" applyFill="1" applyAlignment="1" applyProtection="1">
      <alignment/>
      <protection hidden="1"/>
    </xf>
    <xf numFmtId="0" fontId="0" fillId="0" borderId="0" xfId="55" applyFont="1">
      <alignment/>
      <protection/>
    </xf>
    <xf numFmtId="0" fontId="0" fillId="0" borderId="0" xfId="55" applyNumberFormat="1" applyFont="1" applyFill="1" applyAlignment="1" applyProtection="1">
      <alignment/>
      <protection hidden="1"/>
    </xf>
    <xf numFmtId="0" fontId="7" fillId="0" borderId="0" xfId="55" applyFont="1">
      <alignment/>
      <protection/>
    </xf>
    <xf numFmtId="0" fontId="0" fillId="0" borderId="10" xfId="55" applyNumberFormat="1" applyFont="1" applyFill="1" applyBorder="1" applyAlignment="1" applyProtection="1">
      <alignment horizontal="center" vertical="center"/>
      <protection hidden="1"/>
    </xf>
    <xf numFmtId="0" fontId="5" fillId="0" borderId="0" xfId="55" applyFont="1">
      <alignment/>
      <protection/>
    </xf>
    <xf numFmtId="172" fontId="0" fillId="0" borderId="10" xfId="55" applyNumberFormat="1" applyFont="1" applyFill="1" applyBorder="1" applyAlignment="1" applyProtection="1">
      <alignment wrapText="1"/>
      <protection hidden="1"/>
    </xf>
    <xf numFmtId="173" fontId="0" fillId="0" borderId="10" xfId="55" applyNumberFormat="1" applyFont="1" applyFill="1" applyBorder="1" applyAlignment="1" applyProtection="1">
      <alignment wrapText="1"/>
      <protection hidden="1"/>
    </xf>
    <xf numFmtId="173" fontId="0" fillId="0" borderId="10" xfId="55" applyNumberFormat="1" applyFont="1" applyFill="1" applyBorder="1" applyAlignment="1" applyProtection="1">
      <alignment/>
      <protection hidden="1"/>
    </xf>
    <xf numFmtId="174" fontId="0" fillId="0" borderId="10" xfId="55" applyNumberFormat="1" applyFont="1" applyFill="1" applyBorder="1" applyAlignment="1" applyProtection="1">
      <alignment/>
      <protection hidden="1"/>
    </xf>
    <xf numFmtId="174" fontId="0" fillId="0" borderId="10" xfId="55" applyNumberFormat="1" applyFont="1" applyFill="1" applyBorder="1" applyAlignment="1" applyProtection="1">
      <alignment/>
      <protection hidden="1"/>
    </xf>
    <xf numFmtId="0" fontId="0" fillId="0" borderId="0" xfId="55" applyFont="1" applyFill="1">
      <alignment/>
      <protection/>
    </xf>
    <xf numFmtId="0" fontId="8" fillId="0" borderId="0" xfId="55" applyFont="1">
      <alignment/>
      <protection/>
    </xf>
    <xf numFmtId="172" fontId="0" fillId="0" borderId="10" xfId="55" applyNumberFormat="1" applyFont="1" applyFill="1" applyBorder="1" applyAlignment="1" applyProtection="1">
      <alignment wrapText="1"/>
      <protection hidden="1"/>
    </xf>
    <xf numFmtId="173" fontId="0" fillId="0" borderId="10" xfId="55" applyNumberFormat="1" applyFont="1" applyFill="1" applyBorder="1" applyAlignment="1" applyProtection="1">
      <alignment wrapText="1"/>
      <protection hidden="1"/>
    </xf>
    <xf numFmtId="172" fontId="5" fillId="0" borderId="10" xfId="55" applyNumberFormat="1" applyFont="1" applyFill="1" applyBorder="1" applyAlignment="1" applyProtection="1">
      <alignment wrapText="1"/>
      <protection hidden="1"/>
    </xf>
    <xf numFmtId="174" fontId="5" fillId="0" borderId="10" xfId="55" applyNumberFormat="1" applyFont="1" applyFill="1" applyBorder="1" applyAlignment="1" applyProtection="1">
      <alignment/>
      <protection hidden="1"/>
    </xf>
    <xf numFmtId="173" fontId="0" fillId="0" borderId="10" xfId="55" applyNumberFormat="1" applyFont="1" applyFill="1" applyBorder="1" applyAlignment="1" applyProtection="1">
      <alignment/>
      <protection hidden="1"/>
    </xf>
    <xf numFmtId="0" fontId="0" fillId="0" borderId="0" xfId="54" applyFont="1" applyProtection="1">
      <alignment/>
      <protection hidden="1"/>
    </xf>
    <xf numFmtId="0" fontId="0" fillId="0" borderId="0" xfId="54" applyFont="1">
      <alignment/>
      <protection/>
    </xf>
    <xf numFmtId="0" fontId="6" fillId="0" borderId="0" xfId="54" applyFont="1">
      <alignment/>
      <protection/>
    </xf>
    <xf numFmtId="0" fontId="5" fillId="0" borderId="0" xfId="54" applyFont="1">
      <alignment/>
      <protection/>
    </xf>
    <xf numFmtId="173" fontId="6" fillId="0" borderId="10" xfId="54" applyNumberFormat="1" applyFont="1" applyFill="1" applyBorder="1" applyAlignment="1" applyProtection="1">
      <alignment wrapText="1"/>
      <protection hidden="1"/>
    </xf>
    <xf numFmtId="0" fontId="5" fillId="0" borderId="0" xfId="54" applyFont="1">
      <alignment/>
      <protection/>
    </xf>
    <xf numFmtId="173" fontId="7" fillId="0" borderId="10" xfId="54" applyNumberFormat="1" applyFont="1" applyFill="1" applyBorder="1" applyAlignment="1" applyProtection="1">
      <alignment wrapText="1"/>
      <protection hidden="1"/>
    </xf>
    <xf numFmtId="0" fontId="0" fillId="0" borderId="0" xfId="54" applyFont="1" applyAlignment="1">
      <alignment/>
      <protection/>
    </xf>
    <xf numFmtId="0" fontId="7" fillId="0" borderId="0" xfId="54" applyFont="1">
      <alignment/>
      <protection/>
    </xf>
    <xf numFmtId="0" fontId="0" fillId="0" borderId="0" xfId="54" applyFont="1" applyAlignment="1" applyProtection="1">
      <alignment/>
      <protection hidden="1"/>
    </xf>
    <xf numFmtId="178" fontId="0" fillId="0" borderId="0" xfId="55" applyNumberFormat="1" applyFont="1" applyFill="1">
      <alignment/>
      <protection/>
    </xf>
    <xf numFmtId="178" fontId="7" fillId="0" borderId="0" xfId="54" applyNumberFormat="1" applyFont="1">
      <alignment/>
      <protection/>
    </xf>
    <xf numFmtId="49" fontId="0" fillId="0" borderId="10" xfId="55" applyNumberFormat="1" applyFont="1" applyFill="1" applyBorder="1" applyAlignment="1" applyProtection="1">
      <alignment horizontal="right" wrapText="1"/>
      <protection hidden="1"/>
    </xf>
    <xf numFmtId="49" fontId="0" fillId="0" borderId="10" xfId="55" applyNumberFormat="1" applyFont="1" applyFill="1" applyBorder="1" applyAlignment="1" applyProtection="1">
      <alignment horizontal="right"/>
      <protection hidden="1"/>
    </xf>
    <xf numFmtId="173" fontId="0" fillId="0" borderId="10" xfId="55" applyNumberFormat="1" applyFont="1" applyFill="1" applyBorder="1" applyAlignment="1" applyProtection="1">
      <alignment horizontal="right" wrapText="1"/>
      <protection hidden="1"/>
    </xf>
    <xf numFmtId="174" fontId="0" fillId="0" borderId="10" xfId="55" applyNumberFormat="1" applyFont="1" applyFill="1" applyBorder="1" applyAlignment="1" applyProtection="1">
      <alignment horizontal="right"/>
      <protection hidden="1"/>
    </xf>
    <xf numFmtId="49" fontId="0" fillId="0" borderId="10" xfId="55" applyNumberFormat="1" applyFont="1" applyFill="1" applyBorder="1" applyAlignment="1" applyProtection="1">
      <alignment horizontal="right" wrapText="1"/>
      <protection hidden="1"/>
    </xf>
    <xf numFmtId="178" fontId="0" fillId="0" borderId="10" xfId="55" applyNumberFormat="1" applyFont="1" applyFill="1" applyBorder="1" applyAlignment="1" applyProtection="1">
      <alignment/>
      <protection hidden="1"/>
    </xf>
    <xf numFmtId="178" fontId="0" fillId="0" borderId="10" xfId="55" applyNumberFormat="1" applyFont="1" applyFill="1" applyBorder="1" applyAlignment="1" applyProtection="1">
      <alignment/>
      <protection hidden="1"/>
    </xf>
    <xf numFmtId="0" fontId="0" fillId="0" borderId="11" xfId="55" applyNumberFormat="1" applyFont="1" applyFill="1" applyBorder="1" applyAlignment="1" applyProtection="1">
      <alignment horizontal="center" vertical="center"/>
      <protection hidden="1"/>
    </xf>
    <xf numFmtId="0" fontId="0" fillId="0" borderId="12" xfId="55" applyNumberFormat="1" applyFont="1" applyFill="1" applyBorder="1" applyAlignment="1" applyProtection="1">
      <alignment horizontal="center" vertical="center"/>
      <protection hidden="1"/>
    </xf>
    <xf numFmtId="0" fontId="0" fillId="0" borderId="12" xfId="55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55" applyNumberFormat="1" applyFont="1" applyFill="1" applyBorder="1" applyAlignment="1" applyProtection="1">
      <alignment horizontal="center" vertical="center"/>
      <protection hidden="1"/>
    </xf>
    <xf numFmtId="0" fontId="0" fillId="0" borderId="13" xfId="55" applyNumberFormat="1" applyFont="1" applyFill="1" applyBorder="1" applyAlignment="1" applyProtection="1">
      <alignment wrapText="1"/>
      <protection hidden="1"/>
    </xf>
    <xf numFmtId="0" fontId="0" fillId="0" borderId="13" xfId="55" applyNumberFormat="1" applyFont="1" applyFill="1" applyBorder="1" applyAlignment="1" applyProtection="1">
      <alignment wrapText="1"/>
      <protection hidden="1"/>
    </xf>
    <xf numFmtId="49" fontId="0" fillId="0" borderId="13" xfId="55" applyNumberFormat="1" applyFont="1" applyFill="1" applyBorder="1" applyAlignment="1" applyProtection="1">
      <alignment wrapText="1"/>
      <protection hidden="1"/>
    </xf>
    <xf numFmtId="178" fontId="5" fillId="0" borderId="0" xfId="55" applyNumberFormat="1" applyFont="1" applyFill="1" applyBorder="1">
      <alignment/>
      <protection/>
    </xf>
    <xf numFmtId="0" fontId="6" fillId="0" borderId="13" xfId="54" applyNumberFormat="1" applyFont="1" applyFill="1" applyBorder="1" applyAlignment="1" applyProtection="1">
      <alignment vertical="center" wrapText="1"/>
      <protection hidden="1"/>
    </xf>
    <xf numFmtId="0" fontId="7" fillId="0" borderId="13" xfId="54" applyNumberFormat="1" applyFont="1" applyFill="1" applyBorder="1" applyAlignment="1" applyProtection="1">
      <alignment vertical="center" wrapText="1"/>
      <protection hidden="1"/>
    </xf>
    <xf numFmtId="0" fontId="7" fillId="0" borderId="13" xfId="54" applyNumberFormat="1" applyFont="1" applyFill="1" applyBorder="1" applyAlignment="1" applyProtection="1">
      <alignment vertical="center" wrapText="1"/>
      <protection hidden="1"/>
    </xf>
    <xf numFmtId="0" fontId="0" fillId="0" borderId="0" xfId="54" applyFont="1" applyAlignment="1" applyProtection="1">
      <alignment horizontal="left"/>
      <protection hidden="1"/>
    </xf>
    <xf numFmtId="0" fontId="6" fillId="0" borderId="0" xfId="54" applyNumberFormat="1" applyFont="1" applyFill="1" applyBorder="1" applyAlignment="1" applyProtection="1">
      <alignment horizontal="center" wrapText="1"/>
      <protection hidden="1"/>
    </xf>
    <xf numFmtId="0" fontId="0" fillId="0" borderId="0" xfId="0" applyBorder="1" applyAlignment="1">
      <alignment wrapText="1"/>
    </xf>
    <xf numFmtId="178" fontId="7" fillId="0" borderId="10" xfId="54" applyNumberFormat="1" applyFont="1" applyFill="1" applyBorder="1">
      <alignment/>
      <protection/>
    </xf>
    <xf numFmtId="178" fontId="7" fillId="24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6" fillId="25" borderId="10" xfId="54" applyNumberFormat="1" applyFont="1" applyFill="1" applyBorder="1">
      <alignment/>
      <protection/>
    </xf>
    <xf numFmtId="178" fontId="7" fillId="25" borderId="10" xfId="54" applyNumberFormat="1" applyFont="1" applyFill="1" applyBorder="1">
      <alignment/>
      <protection/>
    </xf>
    <xf numFmtId="0" fontId="7" fillId="0" borderId="10" xfId="54" applyFont="1" applyBorder="1">
      <alignment/>
      <protection/>
    </xf>
    <xf numFmtId="177" fontId="6" fillId="0" borderId="11" xfId="54" applyNumberFormat="1" applyFont="1" applyFill="1" applyBorder="1" applyAlignment="1" applyProtection="1">
      <alignment horizontal="centerContinuous" vertical="center"/>
      <protection hidden="1"/>
    </xf>
    <xf numFmtId="177" fontId="6" fillId="0" borderId="12" xfId="54" applyNumberFormat="1" applyFont="1" applyFill="1" applyBorder="1" applyAlignment="1" applyProtection="1">
      <alignment horizontal="center" vertical="center" wrapText="1"/>
      <protection hidden="1"/>
    </xf>
    <xf numFmtId="177" fontId="6" fillId="0" borderId="12" xfId="54" applyNumberFormat="1" applyFont="1" applyFill="1" applyBorder="1" applyAlignment="1" applyProtection="1">
      <alignment horizontal="center" vertical="center" wrapText="1"/>
      <protection hidden="1"/>
    </xf>
    <xf numFmtId="177" fontId="0" fillId="0" borderId="12" xfId="55" applyNumberFormat="1" applyFont="1" applyFill="1" applyBorder="1" applyAlignment="1" applyProtection="1">
      <alignment horizontal="center" vertical="center" wrapText="1"/>
      <protection hidden="1"/>
    </xf>
    <xf numFmtId="177" fontId="7" fillId="0" borderId="10" xfId="54" applyNumberFormat="1" applyFont="1" applyFill="1" applyBorder="1" applyAlignment="1" applyProtection="1">
      <alignment wrapText="1"/>
      <protection hidden="1"/>
    </xf>
    <xf numFmtId="0" fontId="26" fillId="0" borderId="13" xfId="54" applyNumberFormat="1" applyFont="1" applyFill="1" applyBorder="1" applyAlignment="1" applyProtection="1">
      <alignment horizontal="center" vertical="center"/>
      <protection hidden="1"/>
    </xf>
    <xf numFmtId="0" fontId="26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26" fillId="0" borderId="10" xfId="54" applyNumberFormat="1" applyFont="1" applyFill="1" applyBorder="1" applyAlignment="1" applyProtection="1">
      <alignment horizontal="center" vertical="center"/>
      <protection hidden="1"/>
    </xf>
    <xf numFmtId="0" fontId="26" fillId="0" borderId="10" xfId="54" applyFont="1" applyBorder="1" applyAlignment="1">
      <alignment horizontal="center" vertical="center"/>
      <protection/>
    </xf>
    <xf numFmtId="0" fontId="6" fillId="24" borderId="14" xfId="54" applyNumberFormat="1" applyFont="1" applyFill="1" applyBorder="1" applyAlignment="1" applyProtection="1">
      <alignment horizontal="left"/>
      <protection hidden="1"/>
    </xf>
    <xf numFmtId="177" fontId="6" fillId="24" borderId="15" xfId="54" applyNumberFormat="1" applyFont="1" applyFill="1" applyBorder="1" applyAlignment="1" applyProtection="1">
      <alignment vertical="center"/>
      <protection hidden="1"/>
    </xf>
    <xf numFmtId="178" fontId="6" fillId="24" borderId="15" xfId="54" applyNumberFormat="1" applyFont="1" applyFill="1" applyBorder="1" applyAlignment="1" applyProtection="1">
      <alignment vertical="center"/>
      <protection hidden="1"/>
    </xf>
    <xf numFmtId="178" fontId="6" fillId="0" borderId="10" xfId="54" applyNumberFormat="1" applyFont="1" applyFill="1" applyBorder="1" applyAlignment="1" applyProtection="1">
      <alignment/>
      <protection hidden="1"/>
    </xf>
    <xf numFmtId="177" fontId="6" fillId="0" borderId="10" xfId="54" applyNumberFormat="1" applyFont="1" applyFill="1" applyBorder="1">
      <alignment/>
      <protection/>
    </xf>
    <xf numFmtId="178" fontId="6" fillId="0" borderId="10" xfId="54" applyNumberFormat="1" applyFont="1" applyFill="1" applyBorder="1">
      <alignment/>
      <protection/>
    </xf>
    <xf numFmtId="177" fontId="6" fillId="0" borderId="10" xfId="54" applyNumberFormat="1" applyFont="1" applyFill="1" applyBorder="1" applyAlignment="1" applyProtection="1">
      <alignment/>
      <protection hidden="1"/>
    </xf>
    <xf numFmtId="0" fontId="0" fillId="0" borderId="13" xfId="54" applyNumberFormat="1" applyFont="1" applyFill="1" applyBorder="1" applyAlignment="1" applyProtection="1">
      <alignment vertical="center" wrapText="1"/>
      <protection hidden="1"/>
    </xf>
    <xf numFmtId="0" fontId="0" fillId="0" borderId="13" xfId="54" applyNumberFormat="1" applyFont="1" applyFill="1" applyBorder="1" applyAlignment="1" applyProtection="1">
      <alignment vertical="center" wrapText="1"/>
      <protection hidden="1"/>
    </xf>
    <xf numFmtId="0" fontId="7" fillId="0" borderId="16" xfId="54" applyNumberFormat="1" applyFont="1" applyFill="1" applyBorder="1" applyAlignment="1" applyProtection="1">
      <alignment vertical="center" wrapText="1"/>
      <protection hidden="1"/>
    </xf>
    <xf numFmtId="173" fontId="7" fillId="0" borderId="17" xfId="54" applyNumberFormat="1" applyFont="1" applyFill="1" applyBorder="1" applyAlignment="1" applyProtection="1">
      <alignment wrapText="1"/>
      <protection hidden="1"/>
    </xf>
    <xf numFmtId="177" fontId="7" fillId="0" borderId="17" xfId="54" applyNumberFormat="1" applyFont="1" applyFill="1" applyBorder="1" applyAlignment="1" applyProtection="1">
      <alignment wrapText="1"/>
      <protection hidden="1"/>
    </xf>
    <xf numFmtId="178" fontId="7" fillId="0" borderId="17" xfId="54" applyNumberFormat="1" applyFont="1" applyFill="1" applyBorder="1">
      <alignment/>
      <protection/>
    </xf>
    <xf numFmtId="0" fontId="7" fillId="0" borderId="17" xfId="54" applyFont="1" applyBorder="1">
      <alignment/>
      <protection/>
    </xf>
    <xf numFmtId="0" fontId="5" fillId="24" borderId="18" xfId="55" applyFont="1" applyFill="1" applyBorder="1">
      <alignment/>
      <protection/>
    </xf>
    <xf numFmtId="0" fontId="5" fillId="24" borderId="19" xfId="55" applyFont="1" applyFill="1" applyBorder="1" applyAlignment="1">
      <alignment/>
      <protection/>
    </xf>
    <xf numFmtId="178" fontId="5" fillId="24" borderId="19" xfId="55" applyNumberFormat="1" applyFont="1" applyFill="1" applyBorder="1" applyAlignment="1">
      <alignment/>
      <protection/>
    </xf>
    <xf numFmtId="0" fontId="5" fillId="0" borderId="13" xfId="55" applyNumberFormat="1" applyFont="1" applyFill="1" applyBorder="1" applyAlignment="1" applyProtection="1">
      <alignment wrapText="1"/>
      <protection hidden="1"/>
    </xf>
    <xf numFmtId="173" fontId="5" fillId="0" borderId="10" xfId="55" applyNumberFormat="1" applyFont="1" applyFill="1" applyBorder="1" applyAlignment="1" applyProtection="1">
      <alignment wrapText="1"/>
      <protection hidden="1"/>
    </xf>
    <xf numFmtId="173" fontId="5" fillId="0" borderId="10" xfId="55" applyNumberFormat="1" applyFont="1" applyFill="1" applyBorder="1" applyAlignment="1" applyProtection="1">
      <alignment/>
      <protection hidden="1"/>
    </xf>
    <xf numFmtId="178" fontId="5" fillId="0" borderId="10" xfId="55" applyNumberFormat="1" applyFont="1" applyFill="1" applyBorder="1" applyAlignment="1" applyProtection="1">
      <alignment/>
      <protection hidden="1"/>
    </xf>
    <xf numFmtId="0" fontId="5" fillId="0" borderId="13" xfId="54" applyNumberFormat="1" applyFont="1" applyFill="1" applyBorder="1" applyAlignment="1" applyProtection="1">
      <alignment vertical="center" wrapText="1"/>
      <protection hidden="1"/>
    </xf>
    <xf numFmtId="0" fontId="5" fillId="0" borderId="10" xfId="55" applyNumberFormat="1" applyFont="1" applyFill="1" applyBorder="1" applyAlignment="1" applyProtection="1">
      <alignment wrapText="1"/>
      <protection hidden="1"/>
    </xf>
    <xf numFmtId="0" fontId="0" fillId="0" borderId="10" xfId="55" applyNumberFormat="1" applyFont="1" applyFill="1" applyBorder="1" applyAlignment="1" applyProtection="1">
      <alignment wrapText="1"/>
      <protection hidden="1"/>
    </xf>
    <xf numFmtId="0" fontId="0" fillId="0" borderId="16" xfId="55" applyFont="1" applyBorder="1" applyAlignment="1">
      <alignment wrapText="1"/>
      <protection/>
    </xf>
    <xf numFmtId="0" fontId="6" fillId="0" borderId="0" xfId="55" applyNumberFormat="1" applyFont="1" applyFill="1" applyAlignment="1" applyProtection="1">
      <alignment horizontal="center" wrapText="1"/>
      <protection hidden="1"/>
    </xf>
    <xf numFmtId="0" fontId="6" fillId="0" borderId="0" xfId="55" applyNumberFormat="1" applyFont="1" applyFill="1" applyAlignment="1" applyProtection="1">
      <alignment horizontal="center"/>
      <protection hidden="1"/>
    </xf>
    <xf numFmtId="0" fontId="6" fillId="24" borderId="15" xfId="54" applyNumberFormat="1" applyFont="1" applyFill="1" applyBorder="1" applyAlignment="1" applyProtection="1">
      <alignment horizontal="center"/>
      <protection hidden="1"/>
    </xf>
    <xf numFmtId="0" fontId="0" fillId="0" borderId="0" xfId="54" applyFont="1" applyAlignment="1" applyProtection="1">
      <alignment horizontal="left"/>
      <protection hidden="1"/>
    </xf>
    <xf numFmtId="0" fontId="6" fillId="0" borderId="0" xfId="54" applyNumberFormat="1" applyFont="1" applyFill="1" applyBorder="1" applyAlignment="1" applyProtection="1">
      <alignment horizontal="center" wrapText="1"/>
      <protection hidden="1"/>
    </xf>
    <xf numFmtId="0" fontId="0" fillId="0" borderId="0" xfId="0" applyBorder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236"/>
  <sheetViews>
    <sheetView tabSelected="1" zoomScalePageLayoutView="0" workbookViewId="0" topLeftCell="A1">
      <selection activeCell="I86" sqref="I86"/>
    </sheetView>
  </sheetViews>
  <sheetFormatPr defaultColWidth="9.00390625" defaultRowHeight="12.75"/>
  <cols>
    <col min="1" max="1" width="68.00390625" style="2" customWidth="1"/>
    <col min="2" max="2" width="6.625" style="2" customWidth="1"/>
    <col min="3" max="3" width="6.125" style="2" customWidth="1"/>
    <col min="4" max="4" width="8.00390625" style="2" customWidth="1"/>
    <col min="5" max="5" width="9.00390625" style="2" customWidth="1"/>
    <col min="6" max="6" width="5.125" style="2" customWidth="1"/>
    <col min="7" max="7" width="12.625" style="12" customWidth="1"/>
    <col min="8" max="8" width="14.00390625" style="2" hidden="1" customWidth="1"/>
    <col min="9" max="16384" width="9.375" style="2" customWidth="1"/>
  </cols>
  <sheetData>
    <row r="1" spans="1:7" ht="12.75" customHeight="1">
      <c r="A1" s="1"/>
      <c r="B1" s="1"/>
      <c r="C1" s="1"/>
      <c r="E1" s="3" t="s">
        <v>56</v>
      </c>
      <c r="F1" s="1"/>
      <c r="G1" s="2"/>
    </row>
    <row r="2" spans="1:7" ht="12.75" customHeight="1">
      <c r="A2" s="1"/>
      <c r="B2" s="1"/>
      <c r="C2" s="1"/>
      <c r="E2" s="3" t="s">
        <v>79</v>
      </c>
      <c r="F2" s="1"/>
      <c r="G2" s="2"/>
    </row>
    <row r="3" spans="1:7" ht="12.75" customHeight="1">
      <c r="A3" s="1"/>
      <c r="B3" s="1"/>
      <c r="C3" s="1"/>
      <c r="E3" s="3" t="s">
        <v>102</v>
      </c>
      <c r="F3" s="1"/>
      <c r="G3" s="2"/>
    </row>
    <row r="4" spans="1:7" ht="12.75" customHeight="1">
      <c r="A4" s="1"/>
      <c r="B4" s="1"/>
      <c r="C4" s="1"/>
      <c r="F4" s="3"/>
      <c r="G4" s="1"/>
    </row>
    <row r="5" spans="1:7" s="4" customFormat="1" ht="38.25" customHeight="1">
      <c r="A5" s="92" t="s">
        <v>95</v>
      </c>
      <c r="B5" s="92"/>
      <c r="C5" s="92"/>
      <c r="D5" s="92"/>
      <c r="E5" s="92"/>
      <c r="F5" s="92"/>
      <c r="G5" s="92"/>
    </row>
    <row r="6" spans="1:7" s="4" customFormat="1" ht="15.75">
      <c r="A6" s="93"/>
      <c r="B6" s="93"/>
      <c r="C6" s="93"/>
      <c r="D6" s="93"/>
      <c r="E6" s="93"/>
      <c r="F6" s="93"/>
      <c r="G6" s="93"/>
    </row>
    <row r="7" spans="1:7" s="4" customFormat="1" ht="16.5" thickBot="1">
      <c r="A7" s="93"/>
      <c r="B7" s="93"/>
      <c r="C7" s="93"/>
      <c r="D7" s="93"/>
      <c r="E7" s="93"/>
      <c r="F7" s="93"/>
      <c r="G7" s="93"/>
    </row>
    <row r="8" spans="1:7" ht="48" customHeight="1">
      <c r="A8" s="38" t="s">
        <v>8</v>
      </c>
      <c r="B8" s="39" t="s">
        <v>9</v>
      </c>
      <c r="C8" s="39" t="s">
        <v>10</v>
      </c>
      <c r="D8" s="39" t="s">
        <v>64</v>
      </c>
      <c r="E8" s="39" t="s">
        <v>11</v>
      </c>
      <c r="F8" s="39" t="s">
        <v>12</v>
      </c>
      <c r="G8" s="40" t="s">
        <v>58</v>
      </c>
    </row>
    <row r="9" spans="1:7" ht="12.75" customHeight="1">
      <c r="A9" s="41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</row>
    <row r="10" spans="1:7" ht="12.75">
      <c r="A10" s="84" t="s">
        <v>13</v>
      </c>
      <c r="B10" s="16">
        <v>20</v>
      </c>
      <c r="C10" s="85">
        <v>1</v>
      </c>
      <c r="D10" s="86"/>
      <c r="E10" s="17"/>
      <c r="F10" s="16"/>
      <c r="G10" s="87">
        <f>G11+G19+G26+G23+G15</f>
        <v>10878.6</v>
      </c>
    </row>
    <row r="11" spans="1:7" ht="26.25" customHeight="1">
      <c r="A11" s="42" t="s">
        <v>17</v>
      </c>
      <c r="B11" s="7">
        <v>20</v>
      </c>
      <c r="C11" s="8">
        <v>1</v>
      </c>
      <c r="D11" s="9">
        <v>2</v>
      </c>
      <c r="E11" s="10"/>
      <c r="F11" s="7"/>
      <c r="G11" s="36">
        <f>G12</f>
        <v>1088.5</v>
      </c>
    </row>
    <row r="12" spans="1:7" ht="39.75" customHeight="1">
      <c r="A12" s="42" t="s">
        <v>14</v>
      </c>
      <c r="B12" s="7">
        <v>20</v>
      </c>
      <c r="C12" s="8">
        <v>1</v>
      </c>
      <c r="D12" s="9">
        <v>2</v>
      </c>
      <c r="E12" s="10">
        <v>20000</v>
      </c>
      <c r="F12" s="7"/>
      <c r="G12" s="36">
        <f>G13</f>
        <v>1088.5</v>
      </c>
    </row>
    <row r="13" spans="1:7" ht="12.75" customHeight="1">
      <c r="A13" s="42" t="s">
        <v>18</v>
      </c>
      <c r="B13" s="7">
        <v>20</v>
      </c>
      <c r="C13" s="8">
        <v>1</v>
      </c>
      <c r="D13" s="9">
        <v>2</v>
      </c>
      <c r="E13" s="10">
        <v>20300</v>
      </c>
      <c r="F13" s="7"/>
      <c r="G13" s="36">
        <f>G14</f>
        <v>1088.5</v>
      </c>
    </row>
    <row r="14" spans="1:7" ht="13.5" customHeight="1">
      <c r="A14" s="42" t="s">
        <v>6</v>
      </c>
      <c r="B14" s="7">
        <v>20</v>
      </c>
      <c r="C14" s="8">
        <v>1</v>
      </c>
      <c r="D14" s="9">
        <v>2</v>
      </c>
      <c r="E14" s="10">
        <v>20300</v>
      </c>
      <c r="F14" s="7">
        <v>500</v>
      </c>
      <c r="G14" s="36">
        <v>1088.5</v>
      </c>
    </row>
    <row r="15" spans="1:7" ht="34.5" customHeight="1">
      <c r="A15" s="75" t="s">
        <v>98</v>
      </c>
      <c r="B15" s="7">
        <v>20</v>
      </c>
      <c r="C15" s="8">
        <v>1</v>
      </c>
      <c r="D15" s="9">
        <v>3</v>
      </c>
      <c r="E15" s="10"/>
      <c r="F15" s="7"/>
      <c r="G15" s="36">
        <f>G16</f>
        <v>4.8</v>
      </c>
    </row>
    <row r="16" spans="1:7" ht="41.25" customHeight="1">
      <c r="A16" s="42" t="s">
        <v>14</v>
      </c>
      <c r="B16" s="7">
        <v>20</v>
      </c>
      <c r="C16" s="8">
        <v>1</v>
      </c>
      <c r="D16" s="9">
        <v>3</v>
      </c>
      <c r="E16" s="10">
        <v>20000</v>
      </c>
      <c r="F16" s="7"/>
      <c r="G16" s="36">
        <f>G17</f>
        <v>4.8</v>
      </c>
    </row>
    <row r="17" spans="1:7" ht="13.5" customHeight="1">
      <c r="A17" s="42" t="s">
        <v>15</v>
      </c>
      <c r="B17" s="7">
        <v>20</v>
      </c>
      <c r="C17" s="8">
        <v>1</v>
      </c>
      <c r="D17" s="9">
        <v>3</v>
      </c>
      <c r="E17" s="10">
        <v>20400</v>
      </c>
      <c r="F17" s="7"/>
      <c r="G17" s="36">
        <f>G18</f>
        <v>4.8</v>
      </c>
    </row>
    <row r="18" spans="1:7" ht="13.5" customHeight="1">
      <c r="A18" s="42" t="s">
        <v>6</v>
      </c>
      <c r="B18" s="7">
        <v>20</v>
      </c>
      <c r="C18" s="8">
        <v>1</v>
      </c>
      <c r="D18" s="9">
        <v>3</v>
      </c>
      <c r="E18" s="10"/>
      <c r="F18" s="7">
        <v>500</v>
      </c>
      <c r="G18" s="36">
        <v>4.8</v>
      </c>
    </row>
    <row r="19" spans="1:7" ht="38.25" customHeight="1">
      <c r="A19" s="42" t="s">
        <v>19</v>
      </c>
      <c r="B19" s="7">
        <v>20</v>
      </c>
      <c r="C19" s="8">
        <v>1</v>
      </c>
      <c r="D19" s="9">
        <v>4</v>
      </c>
      <c r="E19" s="7"/>
      <c r="F19" s="7"/>
      <c r="G19" s="36">
        <f>G20</f>
        <v>8937.2</v>
      </c>
    </row>
    <row r="20" spans="1:7" ht="39.75" customHeight="1">
      <c r="A20" s="42" t="s">
        <v>14</v>
      </c>
      <c r="B20" s="7">
        <v>20</v>
      </c>
      <c r="C20" s="8">
        <v>1</v>
      </c>
      <c r="D20" s="9">
        <v>4</v>
      </c>
      <c r="E20" s="10">
        <v>20000</v>
      </c>
      <c r="F20" s="7"/>
      <c r="G20" s="36">
        <f>G21</f>
        <v>8937.2</v>
      </c>
    </row>
    <row r="21" spans="1:7" ht="12.75">
      <c r="A21" s="42" t="s">
        <v>15</v>
      </c>
      <c r="B21" s="7">
        <v>20</v>
      </c>
      <c r="C21" s="8">
        <v>1</v>
      </c>
      <c r="D21" s="9">
        <v>4</v>
      </c>
      <c r="E21" s="10">
        <v>20400</v>
      </c>
      <c r="F21" s="7"/>
      <c r="G21" s="36">
        <f>G22</f>
        <v>8937.2</v>
      </c>
    </row>
    <row r="22" spans="1:7" ht="12.75" customHeight="1">
      <c r="A22" s="42" t="s">
        <v>6</v>
      </c>
      <c r="B22" s="7">
        <v>20</v>
      </c>
      <c r="C22" s="8">
        <v>1</v>
      </c>
      <c r="D22" s="9">
        <v>4</v>
      </c>
      <c r="E22" s="10">
        <v>20400</v>
      </c>
      <c r="F22" s="7">
        <v>500</v>
      </c>
      <c r="G22" s="36">
        <v>8937.2</v>
      </c>
    </row>
    <row r="23" spans="1:7" ht="12.75" customHeight="1" hidden="1">
      <c r="A23" s="43" t="s">
        <v>34</v>
      </c>
      <c r="B23" s="14">
        <v>20</v>
      </c>
      <c r="C23" s="15">
        <v>1</v>
      </c>
      <c r="D23" s="18">
        <v>7</v>
      </c>
      <c r="E23" s="10"/>
      <c r="F23" s="16"/>
      <c r="G23" s="37">
        <f>G24</f>
        <v>0</v>
      </c>
    </row>
    <row r="24" spans="1:7" ht="24.75" customHeight="1" hidden="1">
      <c r="A24" s="43" t="s">
        <v>46</v>
      </c>
      <c r="B24" s="14">
        <v>20</v>
      </c>
      <c r="C24" s="15">
        <v>1</v>
      </c>
      <c r="D24" s="18">
        <v>7</v>
      </c>
      <c r="E24" s="10">
        <v>200003</v>
      </c>
      <c r="F24" s="16"/>
      <c r="G24" s="37">
        <f>G25</f>
        <v>0</v>
      </c>
    </row>
    <row r="25" spans="1:7" ht="12.75" customHeight="1">
      <c r="A25" s="42" t="s">
        <v>6</v>
      </c>
      <c r="B25" s="14">
        <v>20</v>
      </c>
      <c r="C25" s="15">
        <v>1</v>
      </c>
      <c r="D25" s="18">
        <v>7</v>
      </c>
      <c r="E25" s="10">
        <v>200003</v>
      </c>
      <c r="F25" s="14">
        <v>500</v>
      </c>
      <c r="G25" s="37"/>
    </row>
    <row r="26" spans="1:7" ht="12.75">
      <c r="A26" s="42" t="s">
        <v>16</v>
      </c>
      <c r="B26" s="7">
        <v>20</v>
      </c>
      <c r="C26" s="8">
        <v>1</v>
      </c>
      <c r="D26" s="9">
        <v>14</v>
      </c>
      <c r="E26" s="10"/>
      <c r="F26" s="7"/>
      <c r="G26" s="36">
        <f>G27+G31+G36+G34+G38</f>
        <v>848.1</v>
      </c>
    </row>
    <row r="27" spans="1:7" ht="22.5" customHeight="1">
      <c r="A27" s="42" t="s">
        <v>24</v>
      </c>
      <c r="B27" s="7">
        <v>20</v>
      </c>
      <c r="C27" s="8">
        <v>1</v>
      </c>
      <c r="D27" s="9">
        <v>14</v>
      </c>
      <c r="E27" s="10">
        <v>10000</v>
      </c>
      <c r="F27" s="7"/>
      <c r="G27" s="36">
        <f>G28</f>
        <v>80</v>
      </c>
    </row>
    <row r="28" spans="1:7" ht="27" customHeight="1">
      <c r="A28" s="42" t="s">
        <v>47</v>
      </c>
      <c r="B28" s="7">
        <v>20</v>
      </c>
      <c r="C28" s="8">
        <v>1</v>
      </c>
      <c r="D28" s="9">
        <v>14</v>
      </c>
      <c r="E28" s="10">
        <v>13800</v>
      </c>
      <c r="F28" s="7"/>
      <c r="G28" s="36">
        <f>G30+G29</f>
        <v>80</v>
      </c>
    </row>
    <row r="29" spans="1:7" ht="39" customHeight="1">
      <c r="A29" s="42" t="s">
        <v>48</v>
      </c>
      <c r="B29" s="7">
        <v>20</v>
      </c>
      <c r="C29" s="8">
        <v>1</v>
      </c>
      <c r="D29" s="9">
        <v>14</v>
      </c>
      <c r="E29" s="10">
        <v>13801</v>
      </c>
      <c r="F29" s="7">
        <v>500</v>
      </c>
      <c r="G29" s="36">
        <v>70</v>
      </c>
    </row>
    <row r="30" spans="1:7" ht="39" customHeight="1">
      <c r="A30" s="42" t="s">
        <v>49</v>
      </c>
      <c r="B30" s="7">
        <v>20</v>
      </c>
      <c r="C30" s="8">
        <v>1</v>
      </c>
      <c r="D30" s="9">
        <v>14</v>
      </c>
      <c r="E30" s="10">
        <v>13802</v>
      </c>
      <c r="F30" s="7">
        <v>500</v>
      </c>
      <c r="G30" s="36">
        <v>10</v>
      </c>
    </row>
    <row r="31" spans="1:7" ht="38.25" customHeight="1" hidden="1">
      <c r="A31" s="42" t="s">
        <v>14</v>
      </c>
      <c r="B31" s="7">
        <v>20</v>
      </c>
      <c r="C31" s="8">
        <v>1</v>
      </c>
      <c r="D31" s="9">
        <v>14</v>
      </c>
      <c r="E31" s="10">
        <v>20000</v>
      </c>
      <c r="F31" s="7"/>
      <c r="G31" s="36">
        <f>G32</f>
        <v>0</v>
      </c>
    </row>
    <row r="32" spans="1:7" ht="13.5" customHeight="1" hidden="1">
      <c r="A32" s="42" t="s">
        <v>15</v>
      </c>
      <c r="B32" s="7">
        <v>20</v>
      </c>
      <c r="C32" s="8">
        <v>1</v>
      </c>
      <c r="D32" s="9">
        <v>14</v>
      </c>
      <c r="E32" s="10">
        <v>20400</v>
      </c>
      <c r="F32" s="7"/>
      <c r="G32" s="36">
        <f>G33</f>
        <v>0</v>
      </c>
    </row>
    <row r="33" spans="1:7" ht="12.75" customHeight="1" hidden="1">
      <c r="A33" s="42" t="s">
        <v>6</v>
      </c>
      <c r="B33" s="7">
        <v>20</v>
      </c>
      <c r="C33" s="8">
        <v>1</v>
      </c>
      <c r="D33" s="9">
        <v>14</v>
      </c>
      <c r="E33" s="10">
        <v>20400</v>
      </c>
      <c r="F33" s="7">
        <v>500</v>
      </c>
      <c r="G33" s="36"/>
    </row>
    <row r="34" spans="1:7" ht="26.25" customHeight="1" hidden="1">
      <c r="A34" s="42" t="s">
        <v>38</v>
      </c>
      <c r="B34" s="7">
        <v>20</v>
      </c>
      <c r="C34" s="8">
        <v>1</v>
      </c>
      <c r="D34" s="9">
        <v>14</v>
      </c>
      <c r="E34" s="10">
        <v>900200</v>
      </c>
      <c r="F34" s="7"/>
      <c r="G34" s="36">
        <f>G35</f>
        <v>0</v>
      </c>
    </row>
    <row r="35" spans="1:7" ht="14.25" customHeight="1" hidden="1">
      <c r="A35" s="42" t="s">
        <v>6</v>
      </c>
      <c r="B35" s="7">
        <v>20</v>
      </c>
      <c r="C35" s="8">
        <v>1</v>
      </c>
      <c r="D35" s="9">
        <v>14</v>
      </c>
      <c r="E35" s="10">
        <v>900200</v>
      </c>
      <c r="F35" s="7">
        <v>500</v>
      </c>
      <c r="G35" s="36"/>
    </row>
    <row r="36" spans="1:7" ht="14.25" customHeight="1" hidden="1">
      <c r="A36" s="42" t="s">
        <v>7</v>
      </c>
      <c r="B36" s="7">
        <v>20</v>
      </c>
      <c r="C36" s="8">
        <v>1</v>
      </c>
      <c r="D36" s="9">
        <v>14</v>
      </c>
      <c r="E36" s="10">
        <v>7950000</v>
      </c>
      <c r="F36" s="7"/>
      <c r="G36" s="36">
        <f>G37</f>
        <v>0</v>
      </c>
    </row>
    <row r="37" spans="1:8" ht="12.75" customHeight="1" hidden="1">
      <c r="A37" s="42" t="s">
        <v>6</v>
      </c>
      <c r="B37" s="7">
        <v>20</v>
      </c>
      <c r="C37" s="8">
        <v>1</v>
      </c>
      <c r="D37" s="9">
        <v>14</v>
      </c>
      <c r="E37" s="10">
        <v>7950000</v>
      </c>
      <c r="F37" s="7">
        <v>500</v>
      </c>
      <c r="G37" s="36"/>
      <c r="H37" s="13"/>
    </row>
    <row r="38" spans="1:8" ht="12.75" customHeight="1">
      <c r="A38" s="42" t="s">
        <v>107</v>
      </c>
      <c r="B38" s="7">
        <v>20</v>
      </c>
      <c r="C38" s="8">
        <v>1</v>
      </c>
      <c r="D38" s="9">
        <v>14</v>
      </c>
      <c r="E38" s="10">
        <v>920305</v>
      </c>
      <c r="F38" s="7"/>
      <c r="G38" s="36">
        <f>G39</f>
        <v>768.1</v>
      </c>
      <c r="H38" s="13"/>
    </row>
    <row r="39" spans="1:8" ht="12.75" customHeight="1">
      <c r="A39" s="42" t="s">
        <v>6</v>
      </c>
      <c r="B39" s="7">
        <v>20</v>
      </c>
      <c r="C39" s="8">
        <v>1</v>
      </c>
      <c r="D39" s="9">
        <v>14</v>
      </c>
      <c r="E39" s="10">
        <v>920305</v>
      </c>
      <c r="F39" s="7">
        <v>500</v>
      </c>
      <c r="G39" s="36">
        <v>768.1</v>
      </c>
      <c r="H39" s="13"/>
    </row>
    <row r="40" spans="1:8" ht="12.75" customHeight="1">
      <c r="A40" s="84" t="s">
        <v>80</v>
      </c>
      <c r="B40" s="16">
        <v>20</v>
      </c>
      <c r="C40" s="85">
        <v>2</v>
      </c>
      <c r="D40" s="86"/>
      <c r="E40" s="17"/>
      <c r="F40" s="16"/>
      <c r="G40" s="87">
        <f>G41</f>
        <v>310.4</v>
      </c>
      <c r="H40" s="13"/>
    </row>
    <row r="41" spans="1:7" ht="12.75" customHeight="1">
      <c r="A41" s="42" t="s">
        <v>81</v>
      </c>
      <c r="B41" s="7">
        <v>20</v>
      </c>
      <c r="C41" s="8">
        <v>2</v>
      </c>
      <c r="D41" s="9">
        <v>3</v>
      </c>
      <c r="E41" s="10"/>
      <c r="F41" s="7"/>
      <c r="G41" s="36">
        <f>G42</f>
        <v>310.4</v>
      </c>
    </row>
    <row r="42" spans="1:7" ht="27" customHeight="1">
      <c r="A42" s="42" t="s">
        <v>82</v>
      </c>
      <c r="B42" s="7">
        <v>20</v>
      </c>
      <c r="C42" s="8">
        <v>2</v>
      </c>
      <c r="D42" s="9">
        <v>3</v>
      </c>
      <c r="E42" s="10">
        <v>13600</v>
      </c>
      <c r="F42" s="7"/>
      <c r="G42" s="36">
        <f>G43</f>
        <v>310.4</v>
      </c>
    </row>
    <row r="43" spans="1:7" ht="16.5" customHeight="1">
      <c r="A43" s="42" t="s">
        <v>6</v>
      </c>
      <c r="B43" s="7">
        <v>20</v>
      </c>
      <c r="C43" s="8">
        <v>2</v>
      </c>
      <c r="D43" s="9">
        <v>3</v>
      </c>
      <c r="E43" s="10">
        <v>13600</v>
      </c>
      <c r="F43" s="7">
        <v>500</v>
      </c>
      <c r="G43" s="36">
        <v>310.4</v>
      </c>
    </row>
    <row r="44" spans="1:7" ht="12" customHeight="1">
      <c r="A44" s="84" t="s">
        <v>23</v>
      </c>
      <c r="B44" s="16">
        <v>20</v>
      </c>
      <c r="C44" s="85">
        <v>4</v>
      </c>
      <c r="D44" s="86"/>
      <c r="E44" s="17"/>
      <c r="F44" s="16"/>
      <c r="G44" s="87">
        <f>G45+G53</f>
        <v>1244.7</v>
      </c>
    </row>
    <row r="45" spans="1:7" ht="12" customHeight="1">
      <c r="A45" s="42" t="s">
        <v>41</v>
      </c>
      <c r="B45" s="7">
        <v>20</v>
      </c>
      <c r="C45" s="8">
        <v>4</v>
      </c>
      <c r="D45" s="9">
        <v>1</v>
      </c>
      <c r="E45" s="10"/>
      <c r="F45" s="7"/>
      <c r="G45" s="36">
        <f>G46+G50</f>
        <v>981.5</v>
      </c>
    </row>
    <row r="46" spans="1:7" ht="12" customHeight="1" hidden="1">
      <c r="A46" s="44" t="s">
        <v>51</v>
      </c>
      <c r="B46" s="31" t="s">
        <v>54</v>
      </c>
      <c r="C46" s="31" t="s">
        <v>50</v>
      </c>
      <c r="D46" s="31" t="s">
        <v>0</v>
      </c>
      <c r="E46" s="10">
        <v>5100000</v>
      </c>
      <c r="F46" s="7"/>
      <c r="G46" s="36">
        <f>G47</f>
        <v>0</v>
      </c>
    </row>
    <row r="47" spans="1:7" ht="24" customHeight="1" hidden="1">
      <c r="A47" s="42" t="s">
        <v>52</v>
      </c>
      <c r="B47" s="7">
        <v>20</v>
      </c>
      <c r="C47" s="8">
        <v>4</v>
      </c>
      <c r="D47" s="9">
        <v>1</v>
      </c>
      <c r="E47" s="10">
        <v>5100300</v>
      </c>
      <c r="F47" s="7"/>
      <c r="G47" s="36">
        <f>G48+G49</f>
        <v>0</v>
      </c>
    </row>
    <row r="48" spans="1:7" ht="12" customHeight="1" hidden="1">
      <c r="A48" s="42" t="s">
        <v>53</v>
      </c>
      <c r="B48" s="7">
        <v>20</v>
      </c>
      <c r="C48" s="8">
        <v>4</v>
      </c>
      <c r="D48" s="9">
        <v>1</v>
      </c>
      <c r="E48" s="10">
        <v>5100301</v>
      </c>
      <c r="F48" s="7"/>
      <c r="G48" s="36"/>
    </row>
    <row r="49" spans="1:7" ht="12" customHeight="1" hidden="1">
      <c r="A49" s="42" t="s">
        <v>76</v>
      </c>
      <c r="B49" s="7">
        <v>20</v>
      </c>
      <c r="C49" s="8">
        <v>4</v>
      </c>
      <c r="D49" s="9">
        <v>1</v>
      </c>
      <c r="E49" s="10">
        <v>5100302</v>
      </c>
      <c r="F49" s="7"/>
      <c r="G49" s="36"/>
    </row>
    <row r="50" spans="1:7" ht="12" customHeight="1">
      <c r="A50" s="42" t="s">
        <v>22</v>
      </c>
      <c r="B50" s="7">
        <v>20</v>
      </c>
      <c r="C50" s="8">
        <v>4</v>
      </c>
      <c r="D50" s="9">
        <v>1</v>
      </c>
      <c r="E50" s="10">
        <v>5220000</v>
      </c>
      <c r="F50" s="7"/>
      <c r="G50" s="36">
        <f>G51</f>
        <v>981.5</v>
      </c>
    </row>
    <row r="51" spans="1:7" ht="12" customHeight="1">
      <c r="A51" s="42" t="s">
        <v>55</v>
      </c>
      <c r="B51" s="7">
        <v>20</v>
      </c>
      <c r="C51" s="8">
        <v>4</v>
      </c>
      <c r="D51" s="9">
        <v>1</v>
      </c>
      <c r="E51" s="10">
        <v>5224500</v>
      </c>
      <c r="F51" s="7"/>
      <c r="G51" s="36">
        <f>G52</f>
        <v>981.5</v>
      </c>
    </row>
    <row r="52" spans="1:7" ht="12" customHeight="1">
      <c r="A52" s="42" t="s">
        <v>6</v>
      </c>
      <c r="B52" s="7">
        <v>20</v>
      </c>
      <c r="C52" s="8">
        <v>4</v>
      </c>
      <c r="D52" s="9">
        <v>1</v>
      </c>
      <c r="E52" s="10">
        <v>5224500</v>
      </c>
      <c r="F52" s="7">
        <v>500</v>
      </c>
      <c r="G52" s="36">
        <v>981.5</v>
      </c>
    </row>
    <row r="53" spans="1:7" ht="12" customHeight="1">
      <c r="A53" s="42" t="s">
        <v>99</v>
      </c>
      <c r="B53" s="7">
        <v>20</v>
      </c>
      <c r="C53" s="8">
        <v>4</v>
      </c>
      <c r="D53" s="9">
        <v>10</v>
      </c>
      <c r="E53" s="10"/>
      <c r="F53" s="7"/>
      <c r="G53" s="36">
        <f>G54</f>
        <v>263.2</v>
      </c>
    </row>
    <row r="54" spans="1:7" ht="13.5" customHeight="1">
      <c r="A54" s="43" t="s">
        <v>104</v>
      </c>
      <c r="B54" s="7">
        <v>20</v>
      </c>
      <c r="C54" s="8">
        <v>4</v>
      </c>
      <c r="D54" s="9">
        <v>10</v>
      </c>
      <c r="E54" s="10">
        <v>3300200</v>
      </c>
      <c r="F54" s="7"/>
      <c r="G54" s="36">
        <f>G55</f>
        <v>263.2</v>
      </c>
    </row>
    <row r="55" spans="1:7" ht="12" customHeight="1">
      <c r="A55" s="42" t="s">
        <v>6</v>
      </c>
      <c r="B55" s="7"/>
      <c r="C55" s="8"/>
      <c r="D55" s="9"/>
      <c r="E55" s="10"/>
      <c r="F55" s="7">
        <v>500</v>
      </c>
      <c r="G55" s="36">
        <v>263.2</v>
      </c>
    </row>
    <row r="56" spans="1:7" ht="12" customHeight="1">
      <c r="A56" s="84" t="s">
        <v>30</v>
      </c>
      <c r="B56" s="16">
        <v>2</v>
      </c>
      <c r="C56" s="85">
        <v>5</v>
      </c>
      <c r="D56" s="86"/>
      <c r="E56" s="17"/>
      <c r="F56" s="16"/>
      <c r="G56" s="87">
        <f>G57+G65+G76</f>
        <v>5892.599999999999</v>
      </c>
    </row>
    <row r="57" spans="1:7" ht="12.75">
      <c r="A57" s="42" t="s">
        <v>32</v>
      </c>
      <c r="B57" s="7">
        <v>20</v>
      </c>
      <c r="C57" s="8">
        <v>5</v>
      </c>
      <c r="D57" s="9">
        <v>1</v>
      </c>
      <c r="E57" s="10"/>
      <c r="F57" s="7"/>
      <c r="G57" s="37">
        <f>G58</f>
        <v>1543.2</v>
      </c>
    </row>
    <row r="58" spans="1:7" ht="12.75" customHeight="1">
      <c r="A58" s="42" t="s">
        <v>33</v>
      </c>
      <c r="B58" s="7">
        <v>20</v>
      </c>
      <c r="C58" s="33">
        <v>5</v>
      </c>
      <c r="D58" s="31" t="s">
        <v>0</v>
      </c>
      <c r="E58" s="32" t="s">
        <v>1</v>
      </c>
      <c r="F58" s="7"/>
      <c r="G58" s="36">
        <f>G59+G61+G63</f>
        <v>1543.2</v>
      </c>
    </row>
    <row r="59" spans="1:7" ht="37.5" customHeight="1" hidden="1">
      <c r="A59" s="42" t="s">
        <v>2</v>
      </c>
      <c r="B59" s="7">
        <v>20</v>
      </c>
      <c r="C59" s="33">
        <v>5</v>
      </c>
      <c r="D59" s="31" t="s">
        <v>0</v>
      </c>
      <c r="E59" s="32" t="s">
        <v>3</v>
      </c>
      <c r="F59" s="7"/>
      <c r="G59" s="36">
        <f>G60</f>
        <v>0</v>
      </c>
    </row>
    <row r="60" spans="1:7" ht="10.5" customHeight="1" hidden="1">
      <c r="A60" s="42" t="s">
        <v>35</v>
      </c>
      <c r="B60" s="7">
        <v>20</v>
      </c>
      <c r="C60" s="33">
        <v>5</v>
      </c>
      <c r="D60" s="31" t="s">
        <v>0</v>
      </c>
      <c r="E60" s="32" t="s">
        <v>3</v>
      </c>
      <c r="F60" s="7">
        <v>500</v>
      </c>
      <c r="G60" s="36"/>
    </row>
    <row r="61" spans="1:7" ht="24.75" customHeight="1">
      <c r="A61" s="42" t="s">
        <v>2</v>
      </c>
      <c r="B61" s="31" t="s">
        <v>54</v>
      </c>
      <c r="C61" s="8">
        <v>5</v>
      </c>
      <c r="D61" s="9">
        <v>1</v>
      </c>
      <c r="E61" s="7">
        <v>3500200</v>
      </c>
      <c r="F61" s="7"/>
      <c r="G61" s="36">
        <f>G62</f>
        <v>1273.4</v>
      </c>
    </row>
    <row r="62" spans="1:7" ht="10.5" customHeight="1">
      <c r="A62" s="42" t="s">
        <v>6</v>
      </c>
      <c r="B62" s="7">
        <v>20</v>
      </c>
      <c r="C62" s="8">
        <v>5</v>
      </c>
      <c r="D62" s="9">
        <v>1</v>
      </c>
      <c r="E62" s="7">
        <v>3500200</v>
      </c>
      <c r="F62" s="7">
        <v>500</v>
      </c>
      <c r="G62" s="36">
        <v>1273.4</v>
      </c>
    </row>
    <row r="63" spans="1:7" ht="24.75" customHeight="1">
      <c r="A63" s="42" t="s">
        <v>2</v>
      </c>
      <c r="B63" s="7">
        <v>20</v>
      </c>
      <c r="C63" s="8">
        <v>5</v>
      </c>
      <c r="D63" s="9">
        <v>1</v>
      </c>
      <c r="E63" s="7">
        <v>3500300</v>
      </c>
      <c r="F63" s="7"/>
      <c r="G63" s="36">
        <f>G64</f>
        <v>269.8</v>
      </c>
    </row>
    <row r="64" spans="1:7" ht="12.75">
      <c r="A64" s="42" t="s">
        <v>6</v>
      </c>
      <c r="B64" s="7">
        <v>20</v>
      </c>
      <c r="C64" s="8">
        <v>5</v>
      </c>
      <c r="D64" s="9">
        <v>1</v>
      </c>
      <c r="E64" s="7">
        <v>3500300</v>
      </c>
      <c r="F64" s="7">
        <v>500</v>
      </c>
      <c r="G64" s="36">
        <v>269.8</v>
      </c>
    </row>
    <row r="65" spans="1:7" ht="12.75">
      <c r="A65" s="42" t="s">
        <v>5</v>
      </c>
      <c r="B65" s="7">
        <v>20</v>
      </c>
      <c r="C65" s="8">
        <v>5</v>
      </c>
      <c r="D65" s="9">
        <v>3</v>
      </c>
      <c r="E65" s="7"/>
      <c r="F65" s="7"/>
      <c r="G65" s="36">
        <f>G67+G69+G71+G73+G75</f>
        <v>4182.4</v>
      </c>
    </row>
    <row r="66" spans="1:7" ht="12.75">
      <c r="A66" s="42" t="s">
        <v>83</v>
      </c>
      <c r="B66" s="7">
        <v>20</v>
      </c>
      <c r="C66" s="8">
        <v>5</v>
      </c>
      <c r="D66" s="9">
        <v>3</v>
      </c>
      <c r="E66" s="7">
        <v>6000100</v>
      </c>
      <c r="F66" s="7"/>
      <c r="G66" s="36">
        <f>G67</f>
        <v>848.6</v>
      </c>
    </row>
    <row r="67" spans="1:7" ht="12.75">
      <c r="A67" s="42" t="s">
        <v>6</v>
      </c>
      <c r="B67" s="7">
        <v>20</v>
      </c>
      <c r="C67" s="8">
        <v>5</v>
      </c>
      <c r="D67" s="9">
        <v>3</v>
      </c>
      <c r="E67" s="7">
        <v>6000100</v>
      </c>
      <c r="F67" s="7">
        <v>500</v>
      </c>
      <c r="G67" s="36">
        <v>848.6</v>
      </c>
    </row>
    <row r="68" spans="1:7" ht="13.5" customHeight="1">
      <c r="A68" s="42" t="s">
        <v>84</v>
      </c>
      <c r="B68" s="7">
        <v>20</v>
      </c>
      <c r="C68" s="8">
        <v>5</v>
      </c>
      <c r="D68" s="9">
        <v>3</v>
      </c>
      <c r="E68" s="7">
        <v>6000200</v>
      </c>
      <c r="F68" s="7"/>
      <c r="G68" s="36">
        <f>G69</f>
        <v>1400</v>
      </c>
    </row>
    <row r="69" spans="1:7" ht="12.75">
      <c r="A69" s="42" t="s">
        <v>6</v>
      </c>
      <c r="B69" s="7">
        <v>20</v>
      </c>
      <c r="C69" s="8">
        <v>5</v>
      </c>
      <c r="D69" s="9">
        <v>3</v>
      </c>
      <c r="E69" s="7">
        <v>6000200</v>
      </c>
      <c r="F69" s="7">
        <v>500</v>
      </c>
      <c r="G69" s="36">
        <v>1400</v>
      </c>
    </row>
    <row r="70" spans="1:7" ht="12.75">
      <c r="A70" s="42" t="s">
        <v>85</v>
      </c>
      <c r="B70" s="7">
        <v>20</v>
      </c>
      <c r="C70" s="8">
        <v>5</v>
      </c>
      <c r="D70" s="9">
        <v>3</v>
      </c>
      <c r="E70" s="7">
        <v>6000300</v>
      </c>
      <c r="F70" s="7"/>
      <c r="G70" s="36">
        <f>G71</f>
        <v>20</v>
      </c>
    </row>
    <row r="71" spans="1:7" ht="12.75">
      <c r="A71" s="42" t="s">
        <v>6</v>
      </c>
      <c r="B71" s="7">
        <v>20</v>
      </c>
      <c r="C71" s="8">
        <v>5</v>
      </c>
      <c r="D71" s="9">
        <v>3</v>
      </c>
      <c r="E71" s="7">
        <v>6000300</v>
      </c>
      <c r="F71" s="7">
        <v>500</v>
      </c>
      <c r="G71" s="36">
        <v>20</v>
      </c>
    </row>
    <row r="72" spans="1:7" ht="12.75">
      <c r="A72" s="42" t="s">
        <v>86</v>
      </c>
      <c r="B72" s="31" t="s">
        <v>54</v>
      </c>
      <c r="C72" s="8">
        <v>5</v>
      </c>
      <c r="D72" s="9">
        <v>3</v>
      </c>
      <c r="E72" s="7">
        <v>6000400</v>
      </c>
      <c r="F72" s="7"/>
      <c r="G72" s="36">
        <f>G73</f>
        <v>173.9</v>
      </c>
    </row>
    <row r="73" spans="1:7" ht="12.75">
      <c r="A73" s="42" t="s">
        <v>6</v>
      </c>
      <c r="B73" s="7">
        <v>20</v>
      </c>
      <c r="C73" s="8">
        <v>5</v>
      </c>
      <c r="D73" s="9">
        <v>3</v>
      </c>
      <c r="E73" s="7">
        <v>6000400</v>
      </c>
      <c r="F73" s="7">
        <v>500</v>
      </c>
      <c r="G73" s="36">
        <v>173.9</v>
      </c>
    </row>
    <row r="74" spans="1:7" ht="12.75">
      <c r="A74" s="42" t="s">
        <v>87</v>
      </c>
      <c r="B74" s="7">
        <v>20</v>
      </c>
      <c r="C74" s="8">
        <v>5</v>
      </c>
      <c r="D74" s="9">
        <v>3</v>
      </c>
      <c r="E74" s="7">
        <v>6000500</v>
      </c>
      <c r="F74" s="7"/>
      <c r="G74" s="36">
        <f>G75</f>
        <v>1739.9</v>
      </c>
    </row>
    <row r="75" spans="1:7" ht="12.75">
      <c r="A75" s="42" t="s">
        <v>6</v>
      </c>
      <c r="B75" s="7">
        <v>20</v>
      </c>
      <c r="C75" s="8">
        <v>5</v>
      </c>
      <c r="D75" s="9">
        <v>3</v>
      </c>
      <c r="E75" s="7">
        <v>6000500</v>
      </c>
      <c r="F75" s="7">
        <v>500</v>
      </c>
      <c r="G75" s="36">
        <v>1739.9</v>
      </c>
    </row>
    <row r="76" spans="1:7" s="6" customFormat="1" ht="14.25" customHeight="1">
      <c r="A76" s="42" t="s">
        <v>31</v>
      </c>
      <c r="B76" s="7">
        <v>20</v>
      </c>
      <c r="C76" s="8">
        <v>5</v>
      </c>
      <c r="D76" s="9">
        <v>5</v>
      </c>
      <c r="E76" s="7"/>
      <c r="F76" s="7"/>
      <c r="G76" s="36">
        <f>G77</f>
        <v>167</v>
      </c>
    </row>
    <row r="77" spans="1:7" ht="10.5" customHeight="1">
      <c r="A77" s="42" t="s">
        <v>4</v>
      </c>
      <c r="B77" s="7">
        <v>20</v>
      </c>
      <c r="C77" s="8">
        <v>5</v>
      </c>
      <c r="D77" s="9">
        <v>5</v>
      </c>
      <c r="E77" s="10">
        <v>7950000</v>
      </c>
      <c r="F77" s="7"/>
      <c r="G77" s="36">
        <f>G78</f>
        <v>167</v>
      </c>
    </row>
    <row r="78" spans="1:7" ht="12.75" customHeight="1">
      <c r="A78" s="42" t="s">
        <v>6</v>
      </c>
      <c r="B78" s="7">
        <v>20</v>
      </c>
      <c r="C78" s="8">
        <v>5</v>
      </c>
      <c r="D78" s="9">
        <v>5</v>
      </c>
      <c r="E78" s="10">
        <v>7950000</v>
      </c>
      <c r="F78" s="7">
        <v>500</v>
      </c>
      <c r="G78" s="36">
        <v>167</v>
      </c>
    </row>
    <row r="79" spans="1:7" ht="12.75" hidden="1">
      <c r="A79" s="43" t="s">
        <v>30</v>
      </c>
      <c r="B79" s="14">
        <v>460</v>
      </c>
      <c r="C79" s="15">
        <v>5</v>
      </c>
      <c r="D79" s="18"/>
      <c r="E79" s="17"/>
      <c r="F79" s="16"/>
      <c r="G79" s="37" t="e">
        <f>#REF!+#REF!+G80</f>
        <v>#REF!</v>
      </c>
    </row>
    <row r="80" spans="1:7" ht="12.75" hidden="1">
      <c r="A80" s="42" t="s">
        <v>5</v>
      </c>
      <c r="B80" s="7">
        <v>460</v>
      </c>
      <c r="C80" s="8">
        <v>5</v>
      </c>
      <c r="D80" s="9">
        <v>3</v>
      </c>
      <c r="E80" s="34"/>
      <c r="F80" s="7"/>
      <c r="G80" s="37">
        <f>G81</f>
        <v>0</v>
      </c>
    </row>
    <row r="81" spans="1:7" ht="12.75" customHeight="1" hidden="1">
      <c r="A81" s="42" t="s">
        <v>7</v>
      </c>
      <c r="B81" s="7">
        <v>460</v>
      </c>
      <c r="C81" s="8">
        <v>5</v>
      </c>
      <c r="D81" s="9">
        <v>3</v>
      </c>
      <c r="E81" s="34">
        <v>7950000</v>
      </c>
      <c r="F81" s="7"/>
      <c r="G81" s="37">
        <f>G82</f>
        <v>0</v>
      </c>
    </row>
    <row r="82" spans="1:7" ht="12.75" hidden="1">
      <c r="A82" s="42" t="s">
        <v>6</v>
      </c>
      <c r="B82" s="7">
        <v>460</v>
      </c>
      <c r="C82" s="8">
        <v>5</v>
      </c>
      <c r="D82" s="9">
        <v>3</v>
      </c>
      <c r="E82" s="10">
        <v>7950000</v>
      </c>
      <c r="F82" s="7">
        <v>500</v>
      </c>
      <c r="G82" s="37"/>
    </row>
    <row r="83" spans="1:7" ht="12.75">
      <c r="A83" s="84" t="s">
        <v>25</v>
      </c>
      <c r="B83" s="16">
        <v>20</v>
      </c>
      <c r="C83" s="85">
        <v>7</v>
      </c>
      <c r="D83" s="16"/>
      <c r="E83" s="17"/>
      <c r="F83" s="16"/>
      <c r="G83" s="87">
        <f>G84</f>
        <v>2259.3</v>
      </c>
    </row>
    <row r="84" spans="1:7" ht="12.75">
      <c r="A84" s="75" t="s">
        <v>70</v>
      </c>
      <c r="B84" s="7">
        <v>20</v>
      </c>
      <c r="C84" s="15">
        <v>7</v>
      </c>
      <c r="D84" s="35" t="s">
        <v>45</v>
      </c>
      <c r="E84" s="17"/>
      <c r="F84" s="16"/>
      <c r="G84" s="37">
        <f>G85</f>
        <v>2259.3</v>
      </c>
    </row>
    <row r="85" spans="1:7" ht="12.75">
      <c r="A85" s="43" t="s">
        <v>88</v>
      </c>
      <c r="B85" s="7">
        <v>20</v>
      </c>
      <c r="C85" s="15">
        <v>7</v>
      </c>
      <c r="D85" s="35" t="s">
        <v>45</v>
      </c>
      <c r="E85" s="11">
        <v>4310000</v>
      </c>
      <c r="F85" s="16"/>
      <c r="G85" s="37">
        <f>G86</f>
        <v>2259.3</v>
      </c>
    </row>
    <row r="86" spans="1:7" ht="12.75">
      <c r="A86" s="43" t="s">
        <v>89</v>
      </c>
      <c r="B86" s="7">
        <v>20</v>
      </c>
      <c r="C86" s="15">
        <v>7</v>
      </c>
      <c r="D86" s="35" t="s">
        <v>45</v>
      </c>
      <c r="E86" s="11">
        <v>4310100</v>
      </c>
      <c r="F86" s="16"/>
      <c r="G86" s="37">
        <f>G87</f>
        <v>2259.3</v>
      </c>
    </row>
    <row r="87" spans="1:7" ht="12.75">
      <c r="A87" s="42" t="s">
        <v>21</v>
      </c>
      <c r="B87" s="7">
        <v>20</v>
      </c>
      <c r="C87" s="15">
        <v>7</v>
      </c>
      <c r="D87" s="35" t="s">
        <v>45</v>
      </c>
      <c r="E87" s="11">
        <v>4310100</v>
      </c>
      <c r="F87" s="14">
        <v>1</v>
      </c>
      <c r="G87" s="37">
        <v>2259.3</v>
      </c>
    </row>
    <row r="88" spans="1:7" ht="11.25" customHeight="1">
      <c r="A88" s="84" t="s">
        <v>26</v>
      </c>
      <c r="B88" s="16">
        <v>20</v>
      </c>
      <c r="C88" s="85">
        <v>8</v>
      </c>
      <c r="D88" s="16"/>
      <c r="E88" s="17"/>
      <c r="F88" s="16"/>
      <c r="G88" s="87">
        <f>G89+G93</f>
        <v>4822.599999999999</v>
      </c>
    </row>
    <row r="89" spans="1:7" ht="12.75">
      <c r="A89" s="42" t="s">
        <v>27</v>
      </c>
      <c r="B89" s="7">
        <v>20</v>
      </c>
      <c r="C89" s="8">
        <v>8</v>
      </c>
      <c r="D89" s="8">
        <v>1</v>
      </c>
      <c r="E89" s="10"/>
      <c r="F89" s="7"/>
      <c r="G89" s="36">
        <f>G90</f>
        <v>4549.2</v>
      </c>
    </row>
    <row r="90" spans="1:7" ht="25.5">
      <c r="A90" s="42" t="s">
        <v>36</v>
      </c>
      <c r="B90" s="7">
        <v>20</v>
      </c>
      <c r="C90" s="8">
        <v>8</v>
      </c>
      <c r="D90" s="8">
        <v>1</v>
      </c>
      <c r="E90" s="10">
        <v>4400000</v>
      </c>
      <c r="F90" s="7"/>
      <c r="G90" s="36">
        <f>G91</f>
        <v>4549.2</v>
      </c>
    </row>
    <row r="91" spans="1:7" ht="12.75">
      <c r="A91" s="42" t="s">
        <v>20</v>
      </c>
      <c r="B91" s="7">
        <v>20</v>
      </c>
      <c r="C91" s="8">
        <v>8</v>
      </c>
      <c r="D91" s="8">
        <v>1</v>
      </c>
      <c r="E91" s="10">
        <v>4409900</v>
      </c>
      <c r="F91" s="7"/>
      <c r="G91" s="36">
        <f>G92</f>
        <v>4549.2</v>
      </c>
    </row>
    <row r="92" spans="1:7" ht="12.75">
      <c r="A92" s="42" t="s">
        <v>21</v>
      </c>
      <c r="B92" s="7">
        <v>20</v>
      </c>
      <c r="C92" s="8">
        <v>8</v>
      </c>
      <c r="D92" s="9">
        <v>1</v>
      </c>
      <c r="E92" s="10">
        <v>4409900</v>
      </c>
      <c r="F92" s="7">
        <v>1</v>
      </c>
      <c r="G92" s="36">
        <v>4549.2</v>
      </c>
    </row>
    <row r="93" spans="1:7" ht="25.5">
      <c r="A93" s="42" t="s">
        <v>100</v>
      </c>
      <c r="B93" s="7">
        <v>20</v>
      </c>
      <c r="C93" s="8">
        <v>8</v>
      </c>
      <c r="D93" s="9">
        <v>6</v>
      </c>
      <c r="E93" s="10"/>
      <c r="F93" s="7"/>
      <c r="G93" s="36">
        <f>G94</f>
        <v>273.4</v>
      </c>
    </row>
    <row r="94" spans="1:7" ht="12.75">
      <c r="A94" s="42" t="s">
        <v>105</v>
      </c>
      <c r="B94" s="7">
        <v>20</v>
      </c>
      <c r="C94" s="8">
        <v>8</v>
      </c>
      <c r="D94" s="9">
        <v>6</v>
      </c>
      <c r="E94" s="10">
        <v>4508500</v>
      </c>
      <c r="F94" s="7"/>
      <c r="G94" s="36">
        <f>G95</f>
        <v>273.4</v>
      </c>
    </row>
    <row r="95" spans="1:7" ht="12.75">
      <c r="A95" s="42" t="s">
        <v>108</v>
      </c>
      <c r="B95" s="7">
        <v>20</v>
      </c>
      <c r="C95" s="8">
        <v>8</v>
      </c>
      <c r="D95" s="9">
        <v>6</v>
      </c>
      <c r="E95" s="10">
        <v>4508500</v>
      </c>
      <c r="F95" s="7">
        <v>12</v>
      </c>
      <c r="G95" s="36">
        <v>273.4</v>
      </c>
    </row>
    <row r="96" spans="1:7" ht="12.75">
      <c r="A96" s="88" t="s">
        <v>72</v>
      </c>
      <c r="B96" s="16">
        <v>20</v>
      </c>
      <c r="C96" s="85">
        <v>9</v>
      </c>
      <c r="D96" s="86"/>
      <c r="E96" s="17"/>
      <c r="F96" s="16"/>
      <c r="G96" s="87">
        <f>G97</f>
        <v>19.5</v>
      </c>
    </row>
    <row r="97" spans="1:7" ht="12.75">
      <c r="A97" s="74" t="s">
        <v>73</v>
      </c>
      <c r="B97" s="7">
        <v>20</v>
      </c>
      <c r="C97" s="8">
        <v>9</v>
      </c>
      <c r="D97" s="9">
        <v>8</v>
      </c>
      <c r="E97" s="10"/>
      <c r="F97" s="7"/>
      <c r="G97" s="36">
        <f>G98</f>
        <v>19.5</v>
      </c>
    </row>
    <row r="98" spans="1:7" ht="25.5">
      <c r="A98" s="42" t="s">
        <v>90</v>
      </c>
      <c r="B98" s="7">
        <v>20</v>
      </c>
      <c r="C98" s="8">
        <v>9</v>
      </c>
      <c r="D98" s="9">
        <v>8</v>
      </c>
      <c r="E98" s="10">
        <v>5129700</v>
      </c>
      <c r="F98" s="7"/>
      <c r="G98" s="36">
        <f>G99</f>
        <v>19.5</v>
      </c>
    </row>
    <row r="99" spans="1:7" ht="12.75">
      <c r="A99" s="42" t="s">
        <v>6</v>
      </c>
      <c r="B99" s="7">
        <v>20</v>
      </c>
      <c r="C99" s="8">
        <v>9</v>
      </c>
      <c r="D99" s="9">
        <v>8</v>
      </c>
      <c r="E99" s="10">
        <v>5129700</v>
      </c>
      <c r="F99" s="7">
        <v>500</v>
      </c>
      <c r="G99" s="36">
        <v>19.5</v>
      </c>
    </row>
    <row r="100" spans="1:7" ht="12.75">
      <c r="A100" s="84" t="s">
        <v>28</v>
      </c>
      <c r="B100" s="16">
        <v>20</v>
      </c>
      <c r="C100" s="85">
        <v>10</v>
      </c>
      <c r="D100" s="16"/>
      <c r="E100" s="17"/>
      <c r="F100" s="16"/>
      <c r="G100" s="87">
        <f>G101+G104</f>
        <v>433.1</v>
      </c>
    </row>
    <row r="101" spans="1:7" ht="12.75">
      <c r="A101" s="43" t="s">
        <v>91</v>
      </c>
      <c r="B101" s="7">
        <v>20</v>
      </c>
      <c r="C101" s="15">
        <v>10</v>
      </c>
      <c r="D101" s="35" t="s">
        <v>0</v>
      </c>
      <c r="E101" s="17"/>
      <c r="F101" s="16"/>
      <c r="G101" s="37">
        <f>G102</f>
        <v>87.1</v>
      </c>
    </row>
    <row r="102" spans="1:7" ht="25.5">
      <c r="A102" s="42" t="s">
        <v>106</v>
      </c>
      <c r="B102" s="7">
        <v>20</v>
      </c>
      <c r="C102" s="15">
        <v>10</v>
      </c>
      <c r="D102" s="14">
        <v>1</v>
      </c>
      <c r="E102" s="11">
        <v>4910100</v>
      </c>
      <c r="F102" s="14"/>
      <c r="G102" s="37">
        <f>G103</f>
        <v>87.1</v>
      </c>
    </row>
    <row r="103" spans="1:7" ht="12.75">
      <c r="A103" s="42" t="s">
        <v>6</v>
      </c>
      <c r="B103" s="7">
        <v>20</v>
      </c>
      <c r="C103" s="15">
        <v>10</v>
      </c>
      <c r="D103" s="14">
        <v>1</v>
      </c>
      <c r="E103" s="11">
        <v>4910100</v>
      </c>
      <c r="F103" s="14">
        <v>500</v>
      </c>
      <c r="G103" s="37">
        <v>87.1</v>
      </c>
    </row>
    <row r="104" spans="1:7" ht="12.75">
      <c r="A104" s="42" t="s">
        <v>29</v>
      </c>
      <c r="B104" s="7">
        <v>20</v>
      </c>
      <c r="C104" s="8">
        <v>10</v>
      </c>
      <c r="D104" s="9">
        <v>3</v>
      </c>
      <c r="E104" s="17"/>
      <c r="F104" s="16"/>
      <c r="G104" s="37">
        <f>G105</f>
        <v>346</v>
      </c>
    </row>
    <row r="105" spans="1:7" ht="12.75">
      <c r="A105" s="42" t="s">
        <v>4</v>
      </c>
      <c r="B105" s="7">
        <v>20</v>
      </c>
      <c r="C105" s="8">
        <v>10</v>
      </c>
      <c r="D105" s="9">
        <v>3</v>
      </c>
      <c r="E105" s="7">
        <v>7950000</v>
      </c>
      <c r="F105" s="7"/>
      <c r="G105" s="37">
        <f>G106</f>
        <v>346</v>
      </c>
    </row>
    <row r="106" spans="1:7" ht="14.25" customHeight="1">
      <c r="A106" s="42" t="s">
        <v>6</v>
      </c>
      <c r="B106" s="7">
        <v>20</v>
      </c>
      <c r="C106" s="8">
        <v>10</v>
      </c>
      <c r="D106" s="9">
        <v>3</v>
      </c>
      <c r="E106" s="7">
        <v>7950000</v>
      </c>
      <c r="F106" s="7">
        <v>500</v>
      </c>
      <c r="G106" s="37">
        <v>346</v>
      </c>
    </row>
    <row r="107" spans="1:7" ht="14.25" customHeight="1">
      <c r="A107" s="89" t="s">
        <v>92</v>
      </c>
      <c r="B107" s="16">
        <v>20</v>
      </c>
      <c r="C107" s="85">
        <v>11</v>
      </c>
      <c r="D107" s="86"/>
      <c r="E107" s="16"/>
      <c r="F107" s="16"/>
      <c r="G107" s="87">
        <f>G108</f>
        <v>6186.5</v>
      </c>
    </row>
    <row r="108" spans="1:7" ht="14.25" customHeight="1">
      <c r="A108" s="90" t="s">
        <v>101</v>
      </c>
      <c r="B108" s="7">
        <v>20</v>
      </c>
      <c r="C108" s="8">
        <v>11</v>
      </c>
      <c r="D108" s="9">
        <v>4</v>
      </c>
      <c r="E108" s="7"/>
      <c r="F108" s="7"/>
      <c r="G108" s="37">
        <f>G109</f>
        <v>6186.5</v>
      </c>
    </row>
    <row r="109" spans="1:7" ht="27.75" customHeight="1">
      <c r="A109" s="91" t="s">
        <v>103</v>
      </c>
      <c r="B109" s="7">
        <v>20</v>
      </c>
      <c r="C109" s="8">
        <v>11</v>
      </c>
      <c r="D109" s="9">
        <v>4</v>
      </c>
      <c r="E109" s="7">
        <v>5210600</v>
      </c>
      <c r="F109" s="7"/>
      <c r="G109" s="37">
        <f>G110</f>
        <v>6186.5</v>
      </c>
    </row>
    <row r="110" spans="1:7" ht="14.25" customHeight="1">
      <c r="A110" s="42" t="s">
        <v>6</v>
      </c>
      <c r="B110" s="7">
        <v>20</v>
      </c>
      <c r="C110" s="8">
        <v>11</v>
      </c>
      <c r="D110" s="9">
        <v>4</v>
      </c>
      <c r="E110" s="7">
        <v>5210600</v>
      </c>
      <c r="F110" s="7">
        <v>500</v>
      </c>
      <c r="G110" s="37">
        <v>6186.5</v>
      </c>
    </row>
    <row r="111" spans="1:8" ht="13.5" thickBot="1">
      <c r="A111" s="81" t="s">
        <v>39</v>
      </c>
      <c r="B111" s="82"/>
      <c r="C111" s="82"/>
      <c r="D111" s="82"/>
      <c r="E111" s="82"/>
      <c r="F111" s="82"/>
      <c r="G111" s="83">
        <f>G10+G40+G44+G56+G83+G88+G96+G100+G107</f>
        <v>32047.299999999996</v>
      </c>
      <c r="H111" s="45"/>
    </row>
    <row r="112" ht="12.75">
      <c r="G112" s="29"/>
    </row>
    <row r="113" ht="12.75">
      <c r="G113" s="29"/>
    </row>
    <row r="114" ht="12.75">
      <c r="G114" s="29"/>
    </row>
    <row r="115" ht="12.75">
      <c r="G115" s="29"/>
    </row>
    <row r="116" ht="12.75">
      <c r="G116" s="29"/>
    </row>
    <row r="117" ht="12.75">
      <c r="G117" s="29"/>
    </row>
    <row r="118" ht="12.75">
      <c r="G118" s="29"/>
    </row>
    <row r="119" ht="12.75">
      <c r="G119" s="29"/>
    </row>
    <row r="120" ht="12.75">
      <c r="G120" s="29"/>
    </row>
    <row r="121" spans="7:8" ht="12.75">
      <c r="G121" s="29"/>
      <c r="H121" s="29"/>
    </row>
    <row r="122" ht="12.75">
      <c r="G122" s="29"/>
    </row>
    <row r="123" ht="12.75">
      <c r="G123" s="29"/>
    </row>
    <row r="124" ht="12.75">
      <c r="G124" s="29"/>
    </row>
    <row r="125" ht="12.75">
      <c r="G125" s="29"/>
    </row>
    <row r="126" ht="12.75">
      <c r="G126" s="29"/>
    </row>
    <row r="127" ht="12.75">
      <c r="G127" s="29"/>
    </row>
    <row r="128" ht="12.75">
      <c r="G128" s="29"/>
    </row>
    <row r="129" ht="12.75">
      <c r="G129" s="29"/>
    </row>
    <row r="130" ht="12.75">
      <c r="G130" s="29"/>
    </row>
    <row r="131" ht="12.75">
      <c r="G131" s="29"/>
    </row>
    <row r="132" ht="12.75">
      <c r="G132" s="29"/>
    </row>
    <row r="133" ht="12.75">
      <c r="G133" s="29"/>
    </row>
    <row r="134" ht="12.75">
      <c r="G134" s="29"/>
    </row>
    <row r="135" ht="12.75">
      <c r="G135" s="29"/>
    </row>
    <row r="136" ht="12.75">
      <c r="G136" s="29"/>
    </row>
    <row r="137" ht="12.75">
      <c r="G137" s="29"/>
    </row>
    <row r="138" ht="12.75">
      <c r="G138" s="29"/>
    </row>
    <row r="139" ht="12.75">
      <c r="G139" s="29"/>
    </row>
    <row r="140" ht="12.75">
      <c r="G140" s="29"/>
    </row>
    <row r="141" ht="12.75">
      <c r="G141" s="29"/>
    </row>
    <row r="142" ht="12.75">
      <c r="G142" s="29"/>
    </row>
    <row r="143" ht="12.75">
      <c r="G143" s="29"/>
    </row>
    <row r="144" ht="12.75">
      <c r="G144" s="29"/>
    </row>
    <row r="145" ht="12.75">
      <c r="G145" s="29"/>
    </row>
    <row r="146" ht="12.75">
      <c r="G146" s="29"/>
    </row>
    <row r="147" ht="12.75">
      <c r="G147" s="29"/>
    </row>
    <row r="148" ht="12.75">
      <c r="G148" s="29"/>
    </row>
    <row r="149" ht="12.75">
      <c r="G149" s="29"/>
    </row>
    <row r="150" ht="12.75">
      <c r="G150" s="29"/>
    </row>
    <row r="151" ht="12.75">
      <c r="G151" s="29"/>
    </row>
    <row r="152" ht="12.75">
      <c r="G152" s="29"/>
    </row>
    <row r="153" ht="12.75">
      <c r="G153" s="29"/>
    </row>
    <row r="154" ht="12.75">
      <c r="G154" s="29"/>
    </row>
    <row r="155" ht="12.75">
      <c r="G155" s="29"/>
    </row>
    <row r="156" ht="12.75">
      <c r="G156" s="29"/>
    </row>
    <row r="157" ht="12.75">
      <c r="G157" s="29"/>
    </row>
    <row r="158" ht="12.75">
      <c r="G158" s="29"/>
    </row>
    <row r="159" ht="12.75">
      <c r="G159" s="29"/>
    </row>
    <row r="160" ht="12.75">
      <c r="G160" s="29"/>
    </row>
    <row r="161" ht="12.75">
      <c r="G161" s="29"/>
    </row>
    <row r="162" ht="12.75">
      <c r="G162" s="29"/>
    </row>
    <row r="163" ht="12.75">
      <c r="G163" s="29"/>
    </row>
    <row r="164" ht="12.75">
      <c r="G164" s="29"/>
    </row>
    <row r="165" ht="12.75">
      <c r="G165" s="29"/>
    </row>
    <row r="166" ht="12.75">
      <c r="G166" s="29"/>
    </row>
    <row r="167" ht="12.75">
      <c r="G167" s="29"/>
    </row>
    <row r="168" ht="12.75">
      <c r="G168" s="29"/>
    </row>
    <row r="169" ht="12.75">
      <c r="G169" s="29"/>
    </row>
    <row r="170" ht="12.75">
      <c r="G170" s="29"/>
    </row>
    <row r="171" ht="12.75">
      <c r="G171" s="29"/>
    </row>
    <row r="172" ht="12.75">
      <c r="G172" s="29"/>
    </row>
    <row r="173" ht="12.75">
      <c r="G173" s="29"/>
    </row>
    <row r="174" ht="12.75">
      <c r="G174" s="29"/>
    </row>
    <row r="175" ht="12.75">
      <c r="G175" s="29"/>
    </row>
    <row r="176" ht="12.75">
      <c r="G176" s="29"/>
    </row>
    <row r="177" ht="12.75">
      <c r="G177" s="29"/>
    </row>
    <row r="178" ht="12.75">
      <c r="G178" s="29"/>
    </row>
    <row r="179" ht="12.75">
      <c r="G179" s="29"/>
    </row>
    <row r="180" ht="12.75">
      <c r="G180" s="29"/>
    </row>
    <row r="181" ht="12.75">
      <c r="G181" s="29"/>
    </row>
    <row r="182" ht="12.75">
      <c r="G182" s="29"/>
    </row>
    <row r="183" ht="12.75">
      <c r="G183" s="29"/>
    </row>
    <row r="184" ht="12.75">
      <c r="G184" s="29"/>
    </row>
    <row r="185" ht="12.75">
      <c r="G185" s="29"/>
    </row>
    <row r="186" ht="12.75">
      <c r="G186" s="29"/>
    </row>
    <row r="187" ht="12.75">
      <c r="G187" s="29"/>
    </row>
    <row r="188" ht="12.75">
      <c r="G188" s="29"/>
    </row>
    <row r="189" ht="12.75">
      <c r="G189" s="29"/>
    </row>
    <row r="190" ht="12.75">
      <c r="G190" s="29"/>
    </row>
    <row r="191" ht="12.75">
      <c r="G191" s="29"/>
    </row>
    <row r="192" ht="12.75">
      <c r="G192" s="29"/>
    </row>
    <row r="193" ht="12.75">
      <c r="G193" s="29"/>
    </row>
    <row r="194" ht="12.75">
      <c r="G194" s="29"/>
    </row>
    <row r="195" ht="12.75">
      <c r="G195" s="29"/>
    </row>
    <row r="196" ht="12.75">
      <c r="G196" s="29"/>
    </row>
    <row r="197" ht="12.75">
      <c r="G197" s="29"/>
    </row>
    <row r="198" ht="12.75">
      <c r="G198" s="29"/>
    </row>
    <row r="199" ht="12.75">
      <c r="G199" s="29"/>
    </row>
    <row r="200" ht="12.75">
      <c r="G200" s="29"/>
    </row>
    <row r="201" ht="12.75">
      <c r="G201" s="29"/>
    </row>
    <row r="202" ht="12.75">
      <c r="G202" s="29"/>
    </row>
    <row r="203" ht="12.75">
      <c r="G203" s="29"/>
    </row>
    <row r="204" ht="12.75">
      <c r="G204" s="29"/>
    </row>
    <row r="205" ht="12.75">
      <c r="G205" s="29"/>
    </row>
    <row r="206" ht="12.75">
      <c r="G206" s="29"/>
    </row>
    <row r="207" ht="12.75">
      <c r="G207" s="29"/>
    </row>
    <row r="208" ht="12.75">
      <c r="G208" s="29"/>
    </row>
    <row r="209" ht="12.75">
      <c r="G209" s="29"/>
    </row>
    <row r="210" ht="12.75">
      <c r="G210" s="29"/>
    </row>
    <row r="211" ht="12.75">
      <c r="G211" s="29"/>
    </row>
    <row r="212" ht="12.75">
      <c r="G212" s="29"/>
    </row>
    <row r="213" ht="12.75">
      <c r="G213" s="29"/>
    </row>
    <row r="214" ht="12.75">
      <c r="G214" s="29"/>
    </row>
    <row r="215" ht="12.75">
      <c r="G215" s="29"/>
    </row>
    <row r="216" ht="12.75">
      <c r="G216" s="29"/>
    </row>
    <row r="217" ht="12.75">
      <c r="G217" s="29"/>
    </row>
    <row r="218" ht="12.75">
      <c r="G218" s="29"/>
    </row>
    <row r="219" ht="12.75">
      <c r="G219" s="29"/>
    </row>
    <row r="220" ht="12.75">
      <c r="G220" s="29"/>
    </row>
    <row r="221" ht="12.75">
      <c r="G221" s="29"/>
    </row>
    <row r="222" ht="12.75">
      <c r="G222" s="29"/>
    </row>
    <row r="223" ht="12.75">
      <c r="G223" s="29"/>
    </row>
    <row r="224" ht="12.75">
      <c r="G224" s="29"/>
    </row>
    <row r="225" ht="12.75">
      <c r="G225" s="29"/>
    </row>
    <row r="226" ht="12.75">
      <c r="G226" s="29"/>
    </row>
    <row r="227" ht="12.75">
      <c r="G227" s="29"/>
    </row>
    <row r="228" ht="12.75">
      <c r="G228" s="29"/>
    </row>
    <row r="229" ht="12.75">
      <c r="G229" s="29"/>
    </row>
    <row r="230" ht="12.75">
      <c r="G230" s="29"/>
    </row>
    <row r="231" ht="12.75">
      <c r="G231" s="29"/>
    </row>
    <row r="232" ht="12.75">
      <c r="G232" s="29"/>
    </row>
    <row r="233" ht="12.75">
      <c r="G233" s="29"/>
    </row>
    <row r="234" ht="12.75">
      <c r="G234" s="29"/>
    </row>
    <row r="235" ht="12.75">
      <c r="G235" s="29"/>
    </row>
    <row r="236" ht="12.75">
      <c r="G236" s="29"/>
    </row>
  </sheetData>
  <sheetProtection/>
  <mergeCells count="3">
    <mergeCell ref="A5:G5"/>
    <mergeCell ref="A7:G7"/>
    <mergeCell ref="A6:G6"/>
  </mergeCells>
  <printOptions/>
  <pageMargins left="1.299212598425197" right="0.984251968503937" top="0.3937007874015748" bottom="0.2755905511811024" header="0.11811023622047245" footer="0.11811023622047245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3">
      <selection activeCell="A11" sqref="A11"/>
    </sheetView>
  </sheetViews>
  <sheetFormatPr defaultColWidth="9.00390625" defaultRowHeight="12.75"/>
  <cols>
    <col min="1" max="1" width="89.875" style="20" customWidth="1"/>
    <col min="2" max="2" width="9.125" style="20" customWidth="1"/>
    <col min="3" max="3" width="8.00390625" style="20" customWidth="1"/>
    <col min="4" max="4" width="14.625" style="20" customWidth="1"/>
    <col min="5" max="5" width="17.125" style="27" customWidth="1"/>
    <col min="6" max="6" width="19.125" style="20" hidden="1" customWidth="1"/>
    <col min="7" max="16384" width="9.375" style="20" customWidth="1"/>
  </cols>
  <sheetData>
    <row r="1" spans="1:6" ht="12.75" customHeight="1">
      <c r="A1" s="19"/>
      <c r="B1" s="28"/>
      <c r="C1" s="28"/>
      <c r="D1" s="28"/>
      <c r="E1" s="28" t="s">
        <v>57</v>
      </c>
      <c r="F1" s="28"/>
    </row>
    <row r="2" spans="1:6" ht="12.75" customHeight="1">
      <c r="A2" s="19"/>
      <c r="B2" s="28"/>
      <c r="C2" s="28"/>
      <c r="D2" s="28"/>
      <c r="E2" s="28" t="s">
        <v>79</v>
      </c>
      <c r="F2" s="28"/>
    </row>
    <row r="3" spans="1:6" ht="12.75" customHeight="1">
      <c r="A3" s="19"/>
      <c r="B3" s="28"/>
      <c r="C3" s="28"/>
      <c r="D3" s="28"/>
      <c r="E3" s="28" t="s">
        <v>97</v>
      </c>
      <c r="F3" s="28"/>
    </row>
    <row r="4" spans="1:4" ht="13.5" customHeight="1">
      <c r="A4" s="19"/>
      <c r="B4" s="95"/>
      <c r="C4" s="95"/>
      <c r="D4" s="49"/>
    </row>
    <row r="5" spans="1:5" s="21" customFormat="1" ht="36" customHeight="1">
      <c r="A5" s="96" t="s">
        <v>94</v>
      </c>
      <c r="B5" s="96"/>
      <c r="C5" s="96"/>
      <c r="D5" s="96"/>
      <c r="E5" s="97"/>
    </row>
    <row r="6" spans="1:5" s="21" customFormat="1" ht="36" customHeight="1" thickBot="1">
      <c r="A6" s="50"/>
      <c r="B6" s="50"/>
      <c r="C6" s="50"/>
      <c r="D6" s="50"/>
      <c r="E6" s="51"/>
    </row>
    <row r="7" spans="1:6" s="22" customFormat="1" ht="47.25" customHeight="1">
      <c r="A7" s="58" t="s">
        <v>8</v>
      </c>
      <c r="B7" s="59" t="s">
        <v>10</v>
      </c>
      <c r="C7" s="59" t="s">
        <v>64</v>
      </c>
      <c r="D7" s="59" t="s">
        <v>77</v>
      </c>
      <c r="E7" s="60" t="s">
        <v>58</v>
      </c>
      <c r="F7" s="61" t="s">
        <v>37</v>
      </c>
    </row>
    <row r="8" spans="1:6" ht="13.5" customHeight="1">
      <c r="A8" s="63">
        <v>1</v>
      </c>
      <c r="B8" s="64">
        <v>2</v>
      </c>
      <c r="C8" s="64">
        <v>3</v>
      </c>
      <c r="D8" s="64">
        <v>4</v>
      </c>
      <c r="E8" s="65">
        <v>5</v>
      </c>
      <c r="F8" s="66">
        <v>5</v>
      </c>
    </row>
    <row r="9" spans="1:6" s="24" customFormat="1" ht="15" customHeight="1">
      <c r="A9" s="46" t="s">
        <v>59</v>
      </c>
      <c r="B9" s="23">
        <v>1</v>
      </c>
      <c r="C9" s="23" t="s">
        <v>40</v>
      </c>
      <c r="D9" s="70">
        <f>D10+D12+D13+D15+D14+D11</f>
        <v>10882.5</v>
      </c>
      <c r="E9" s="70">
        <f>E10+E12+E13+E15+E14+E11</f>
        <v>10878.6</v>
      </c>
      <c r="F9" s="70" t="e">
        <f>F10+#REF!+F12+#REF!+#REF!+F13+#REF!+#REF!+#REF!+#REF!+F15</f>
        <v>#REF!</v>
      </c>
    </row>
    <row r="10" spans="1:6" ht="38.25" customHeight="1">
      <c r="A10" s="47" t="s">
        <v>60</v>
      </c>
      <c r="B10" s="25">
        <v>1</v>
      </c>
      <c r="C10" s="25">
        <v>2</v>
      </c>
      <c r="D10" s="62">
        <v>1088.5</v>
      </c>
      <c r="E10" s="52">
        <v>1088.5</v>
      </c>
      <c r="F10" s="53" t="e">
        <f>Вед2009!#REF!</f>
        <v>#REF!</v>
      </c>
    </row>
    <row r="11" spans="1:6" ht="39.75" customHeight="1">
      <c r="A11" s="47" t="s">
        <v>98</v>
      </c>
      <c r="B11" s="25">
        <v>1</v>
      </c>
      <c r="C11" s="25">
        <v>3</v>
      </c>
      <c r="D11" s="62">
        <v>5</v>
      </c>
      <c r="E11" s="52">
        <v>4.8</v>
      </c>
      <c r="F11" s="53"/>
    </row>
    <row r="12" spans="1:6" ht="55.5" customHeight="1">
      <c r="A12" s="47" t="s">
        <v>61</v>
      </c>
      <c r="B12" s="25">
        <v>1</v>
      </c>
      <c r="C12" s="25">
        <v>4</v>
      </c>
      <c r="D12" s="62">
        <v>8938.5</v>
      </c>
      <c r="E12" s="52">
        <v>8937.2</v>
      </c>
      <c r="F12" s="53" t="e">
        <f>Вед2009!#REF!</f>
        <v>#REF!</v>
      </c>
    </row>
    <row r="13" spans="1:6" ht="15.75" hidden="1">
      <c r="A13" s="47" t="s">
        <v>62</v>
      </c>
      <c r="B13" s="25">
        <v>1</v>
      </c>
      <c r="C13" s="25">
        <v>7</v>
      </c>
      <c r="D13" s="62"/>
      <c r="E13" s="52"/>
      <c r="F13" s="53" t="e">
        <f>Вед2009!#REF!</f>
        <v>#REF!</v>
      </c>
    </row>
    <row r="14" spans="1:6" ht="15.75" customHeight="1" hidden="1">
      <c r="A14" s="47" t="s">
        <v>78</v>
      </c>
      <c r="B14" s="25">
        <v>1</v>
      </c>
      <c r="C14" s="25">
        <v>12</v>
      </c>
      <c r="D14" s="62"/>
      <c r="E14" s="52"/>
      <c r="F14" s="53"/>
    </row>
    <row r="15" spans="1:6" ht="15.75">
      <c r="A15" s="47" t="s">
        <v>63</v>
      </c>
      <c r="B15" s="25">
        <v>1</v>
      </c>
      <c r="C15" s="25">
        <v>14</v>
      </c>
      <c r="D15" s="62">
        <v>850.5</v>
      </c>
      <c r="E15" s="52">
        <v>848.1</v>
      </c>
      <c r="F15" s="53" t="e">
        <f>Вед2009!#REF!+Вед2009!#REF!+Вед2009!#REF!+Вед2009!#REF!+Вед2009!#REF!+Вед2009!#REF!</f>
        <v>#REF!</v>
      </c>
    </row>
    <row r="16" spans="1:6" s="24" customFormat="1" ht="15.75">
      <c r="A16" s="46" t="s">
        <v>80</v>
      </c>
      <c r="B16" s="23">
        <v>2</v>
      </c>
      <c r="C16" s="23" t="s">
        <v>40</v>
      </c>
      <c r="D16" s="71">
        <f>D17</f>
        <v>310.4</v>
      </c>
      <c r="E16" s="71">
        <f>E17</f>
        <v>310.4</v>
      </c>
      <c r="F16" s="72" t="e">
        <f>F17+#REF!+#REF!</f>
        <v>#REF!</v>
      </c>
    </row>
    <row r="17" spans="1:6" ht="15.75">
      <c r="A17" s="47" t="s">
        <v>81</v>
      </c>
      <c r="B17" s="25">
        <v>2</v>
      </c>
      <c r="C17" s="25">
        <v>3</v>
      </c>
      <c r="D17" s="62">
        <v>310.4</v>
      </c>
      <c r="E17" s="52">
        <v>310.4</v>
      </c>
      <c r="F17" s="53" t="e">
        <f>Вед2009!#REF!</f>
        <v>#REF!</v>
      </c>
    </row>
    <row r="18" spans="1:6" s="24" customFormat="1" ht="15.75">
      <c r="A18" s="46" t="s">
        <v>23</v>
      </c>
      <c r="B18" s="23">
        <v>4</v>
      </c>
      <c r="C18" s="23" t="s">
        <v>40</v>
      </c>
      <c r="D18" s="70">
        <f>SUM(D19:D20)</f>
        <v>1245.5</v>
      </c>
      <c r="E18" s="70">
        <f>SUM(E19:E20)</f>
        <v>1244.7</v>
      </c>
      <c r="F18" s="70" t="e">
        <f>F19+#REF!+#REF!+#REF!+#REF!+#REF!+#REF!+#REF!+#REF!+#REF!+#REF!</f>
        <v>#REF!</v>
      </c>
    </row>
    <row r="19" spans="1:6" s="24" customFormat="1" ht="15.75">
      <c r="A19" s="48" t="s">
        <v>65</v>
      </c>
      <c r="B19" s="25">
        <v>4</v>
      </c>
      <c r="C19" s="25">
        <v>1</v>
      </c>
      <c r="D19" s="62">
        <v>981.5</v>
      </c>
      <c r="E19" s="54">
        <v>981.5</v>
      </c>
      <c r="F19" s="55"/>
    </row>
    <row r="20" spans="1:6" s="24" customFormat="1" ht="15.75">
      <c r="A20" s="48" t="s">
        <v>99</v>
      </c>
      <c r="B20" s="25">
        <v>4</v>
      </c>
      <c r="C20" s="25">
        <v>10</v>
      </c>
      <c r="D20" s="62">
        <v>264</v>
      </c>
      <c r="E20" s="54">
        <v>263.2</v>
      </c>
      <c r="F20" s="55"/>
    </row>
    <row r="21" spans="1:6" s="24" customFormat="1" ht="15.75">
      <c r="A21" s="46" t="s">
        <v>66</v>
      </c>
      <c r="B21" s="23">
        <v>5</v>
      </c>
      <c r="C21" s="23" t="s">
        <v>40</v>
      </c>
      <c r="D21" s="73">
        <f>D22+D23+D24+D25</f>
        <v>6019.1</v>
      </c>
      <c r="E21" s="70">
        <f>E22+E23+E24+E25</f>
        <v>5892.599999999999</v>
      </c>
      <c r="F21" s="70" t="e">
        <f>F22+F23+F24+#REF!+F25</f>
        <v>#REF!</v>
      </c>
    </row>
    <row r="22" spans="1:6" ht="15.75">
      <c r="A22" s="47" t="s">
        <v>67</v>
      </c>
      <c r="B22" s="25">
        <v>5</v>
      </c>
      <c r="C22" s="25">
        <v>1</v>
      </c>
      <c r="D22" s="62">
        <v>1544</v>
      </c>
      <c r="E22" s="52">
        <v>1543.2</v>
      </c>
      <c r="F22" s="53" t="e">
        <f>Вед2009!#REF!+Вед2009!#REF!+Вед2009!#REF!+Вед2009!#REF!</f>
        <v>#REF!</v>
      </c>
    </row>
    <row r="23" spans="1:6" ht="15.75" hidden="1">
      <c r="A23" s="47" t="s">
        <v>42</v>
      </c>
      <c r="B23" s="25">
        <v>5</v>
      </c>
      <c r="C23" s="25">
        <v>2</v>
      </c>
      <c r="D23" s="62"/>
      <c r="E23" s="52"/>
      <c r="F23" s="53" t="e">
        <f>Вед2009!#REF!+Вед2009!#REF!</f>
        <v>#REF!</v>
      </c>
    </row>
    <row r="24" spans="1:6" ht="15.75">
      <c r="A24" s="47" t="s">
        <v>68</v>
      </c>
      <c r="B24" s="25">
        <v>5</v>
      </c>
      <c r="C24" s="25">
        <v>3</v>
      </c>
      <c r="D24" s="62">
        <v>4266.1</v>
      </c>
      <c r="E24" s="52">
        <v>4182.4</v>
      </c>
      <c r="F24" s="53" t="e">
        <f>Вед2009!#REF!+Вед2009!#REF!</f>
        <v>#REF!</v>
      </c>
    </row>
    <row r="25" spans="1:6" ht="15.75">
      <c r="A25" s="47" t="s">
        <v>69</v>
      </c>
      <c r="B25" s="25">
        <v>5</v>
      </c>
      <c r="C25" s="25">
        <v>5</v>
      </c>
      <c r="D25" s="62">
        <v>209</v>
      </c>
      <c r="E25" s="52">
        <v>167</v>
      </c>
      <c r="F25" s="53" t="e">
        <f>Вед2009!#REF!+Вед2009!#REF!+Вед2009!#REF!</f>
        <v>#REF!</v>
      </c>
    </row>
    <row r="26" spans="1:6" s="24" customFormat="1" ht="15.75">
      <c r="A26" s="46" t="s">
        <v>25</v>
      </c>
      <c r="B26" s="23">
        <v>7</v>
      </c>
      <c r="C26" s="23" t="s">
        <v>40</v>
      </c>
      <c r="D26" s="73">
        <f>D27</f>
        <v>2283</v>
      </c>
      <c r="E26" s="73">
        <f>E27</f>
        <v>2259.3</v>
      </c>
      <c r="F26" s="70" t="e">
        <f>#REF!+#REF!+#REF!+#REF!+#REF!+#REF!+F27+#REF!+#REF!</f>
        <v>#REF!</v>
      </c>
    </row>
    <row r="27" spans="1:6" ht="15.75">
      <c r="A27" s="47" t="s">
        <v>70</v>
      </c>
      <c r="B27" s="25">
        <v>7</v>
      </c>
      <c r="C27" s="25">
        <v>7</v>
      </c>
      <c r="D27" s="62">
        <v>2283</v>
      </c>
      <c r="E27" s="52">
        <v>2259.3</v>
      </c>
      <c r="F27" s="56" t="e">
        <f>Вед2009!#REF!+Вед2009!#REF!+Вед2009!#REF!</f>
        <v>#REF!</v>
      </c>
    </row>
    <row r="28" spans="1:6" s="24" customFormat="1" ht="21" customHeight="1">
      <c r="A28" s="46" t="s">
        <v>43</v>
      </c>
      <c r="B28" s="23">
        <v>8</v>
      </c>
      <c r="C28" s="23" t="s">
        <v>40</v>
      </c>
      <c r="D28" s="73">
        <f>SUM(D29:D30)</f>
        <v>4860.3</v>
      </c>
      <c r="E28" s="73">
        <f>SUM(E29:E30)</f>
        <v>4822.599999999999</v>
      </c>
      <c r="F28" s="70" t="e">
        <f>F29+#REF!+#REF!+#REF!+#REF!</f>
        <v>#REF!</v>
      </c>
    </row>
    <row r="29" spans="1:6" ht="15.75">
      <c r="A29" s="47" t="s">
        <v>71</v>
      </c>
      <c r="B29" s="25">
        <v>8</v>
      </c>
      <c r="C29" s="25">
        <v>1</v>
      </c>
      <c r="D29" s="62">
        <v>4585.8</v>
      </c>
      <c r="E29" s="52">
        <v>4549.2</v>
      </c>
      <c r="F29" s="53" t="e">
        <f>Вед2009!#REF!+Вед2009!#REF!</f>
        <v>#REF!</v>
      </c>
    </row>
    <row r="30" spans="1:6" ht="15.75">
      <c r="A30" s="47" t="s">
        <v>96</v>
      </c>
      <c r="B30" s="25">
        <v>8</v>
      </c>
      <c r="C30" s="25">
        <v>6</v>
      </c>
      <c r="D30" s="62">
        <v>274.5</v>
      </c>
      <c r="E30" s="52">
        <v>273.4</v>
      </c>
      <c r="F30" s="53"/>
    </row>
    <row r="31" spans="1:6" s="24" customFormat="1" ht="15.75">
      <c r="A31" s="46" t="s">
        <v>72</v>
      </c>
      <c r="B31" s="23">
        <v>9</v>
      </c>
      <c r="C31" s="23" t="s">
        <v>40</v>
      </c>
      <c r="D31" s="73">
        <f>D32</f>
        <v>28</v>
      </c>
      <c r="E31" s="73">
        <f>E32</f>
        <v>19.5</v>
      </c>
      <c r="F31" s="70" t="e">
        <f>#REF!+#REF!+#REF!+#REF!+F32+#REF!</f>
        <v>#REF!</v>
      </c>
    </row>
    <row r="32" spans="1:6" ht="15.75">
      <c r="A32" s="47" t="s">
        <v>73</v>
      </c>
      <c r="B32" s="25">
        <v>9</v>
      </c>
      <c r="C32" s="25">
        <v>8</v>
      </c>
      <c r="D32" s="62">
        <v>28</v>
      </c>
      <c r="E32" s="52">
        <v>19.5</v>
      </c>
      <c r="F32" s="53" t="e">
        <f>Вед2009!#REF!+Вед2009!#REF!</f>
        <v>#REF!</v>
      </c>
    </row>
    <row r="33" spans="1:6" s="24" customFormat="1" ht="15.75">
      <c r="A33" s="46" t="s">
        <v>74</v>
      </c>
      <c r="B33" s="23">
        <v>10</v>
      </c>
      <c r="C33" s="23" t="s">
        <v>40</v>
      </c>
      <c r="D33" s="71">
        <f>SUM(D34:D35)</f>
        <v>433.2</v>
      </c>
      <c r="E33" s="71">
        <f>SUM(E34:E35)</f>
        <v>433.1</v>
      </c>
      <c r="F33" s="72" t="e">
        <f>#REF!+#REF!+#REF!+#REF!+F34</f>
        <v>#REF!</v>
      </c>
    </row>
    <row r="34" spans="1:6" ht="15.75">
      <c r="A34" s="47" t="s">
        <v>75</v>
      </c>
      <c r="B34" s="25">
        <v>10</v>
      </c>
      <c r="C34" s="25">
        <v>3</v>
      </c>
      <c r="D34" s="62">
        <v>346</v>
      </c>
      <c r="E34" s="52">
        <v>346</v>
      </c>
      <c r="F34" s="57" t="e">
        <f>Вед2009!#REF!+Вед2009!#REF!+Вед2009!#REF!+Вед2009!#REF!+Вед2009!#REF!+Вед2009!#REF!</f>
        <v>#REF!</v>
      </c>
    </row>
    <row r="35" spans="1:6" ht="15.75">
      <c r="A35" s="76" t="s">
        <v>91</v>
      </c>
      <c r="B35" s="77">
        <v>10</v>
      </c>
      <c r="C35" s="77">
        <v>1</v>
      </c>
      <c r="D35" s="78">
        <v>87.2</v>
      </c>
      <c r="E35" s="79">
        <v>87.1</v>
      </c>
      <c r="F35" s="80"/>
    </row>
    <row r="36" spans="1:6" ht="15.75">
      <c r="A36" s="76" t="s">
        <v>92</v>
      </c>
      <c r="B36" s="77">
        <v>11</v>
      </c>
      <c r="C36" s="77"/>
      <c r="D36" s="78">
        <f>D37</f>
        <v>6186.5</v>
      </c>
      <c r="E36" s="79">
        <f>E37</f>
        <v>6186.5</v>
      </c>
      <c r="F36" s="80"/>
    </row>
    <row r="37" spans="1:6" ht="15.75">
      <c r="A37" s="76" t="s">
        <v>93</v>
      </c>
      <c r="B37" s="77">
        <v>11</v>
      </c>
      <c r="C37" s="77">
        <v>4</v>
      </c>
      <c r="D37" s="78">
        <v>6186.5</v>
      </c>
      <c r="E37" s="79">
        <v>6186.5</v>
      </c>
      <c r="F37" s="80"/>
    </row>
    <row r="38" spans="1:6" ht="15.75" customHeight="1" thickBot="1">
      <c r="A38" s="67" t="s">
        <v>44</v>
      </c>
      <c r="B38" s="94"/>
      <c r="C38" s="94"/>
      <c r="D38" s="68">
        <f>D9+D16+D18+D21+D26+D28+D31+D33+D36</f>
        <v>32248.5</v>
      </c>
      <c r="E38" s="68">
        <f>E9+E16+E18+E21+E26+E28+E31+E33+E36</f>
        <v>32047.299999999996</v>
      </c>
      <c r="F38" s="69" t="e">
        <f>#REF!+F33+F31+F28+F26+#REF!+F21+F18+F16+F9</f>
        <v>#REF!</v>
      </c>
    </row>
    <row r="39" spans="1:4" ht="15.75">
      <c r="A39" s="26"/>
      <c r="B39" s="26"/>
      <c r="C39" s="26"/>
      <c r="D39" s="26"/>
    </row>
    <row r="40" ht="15.75">
      <c r="E40" s="30"/>
    </row>
    <row r="43" ht="15.75">
      <c r="E43" s="30"/>
    </row>
    <row r="44" ht="15.75">
      <c r="E44" s="30"/>
    </row>
    <row r="48" ht="15.75">
      <c r="E48" s="30"/>
    </row>
    <row r="49" ht="15.75">
      <c r="E49" s="30"/>
    </row>
  </sheetData>
  <sheetProtection/>
  <mergeCells count="3">
    <mergeCell ref="B38:C38"/>
    <mergeCell ref="B4:C4"/>
    <mergeCell ref="A5:E5"/>
  </mergeCells>
  <printOptions/>
  <pageMargins left="1.3385826771653544" right="0.15748031496062992" top="0.5118110236220472" bottom="0.5118110236220472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user</cp:lastModifiedBy>
  <cp:lastPrinted>2010-04-19T08:01:07Z</cp:lastPrinted>
  <dcterms:created xsi:type="dcterms:W3CDTF">2007-09-13T08:10:13Z</dcterms:created>
  <dcterms:modified xsi:type="dcterms:W3CDTF">2011-04-25T11:16:03Z</dcterms:modified>
  <cp:category/>
  <cp:version/>
  <cp:contentType/>
  <cp:contentStatus/>
</cp:coreProperties>
</file>