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Лист1!$A$13:$E$13</definedName>
  </definedNames>
  <calcPr calcId="125725"/>
</workbook>
</file>

<file path=xl/calcChain.xml><?xml version="1.0" encoding="utf-8"?>
<calcChain xmlns="http://schemas.openxmlformats.org/spreadsheetml/2006/main">
  <c r="D76" i="1"/>
  <c r="D115"/>
  <c r="D120"/>
  <c r="D121"/>
  <c r="D133"/>
  <c r="D109"/>
  <c r="D111"/>
  <c r="D100"/>
  <c r="D104"/>
  <c r="D102"/>
  <c r="D101"/>
  <c r="D81"/>
  <c r="D71"/>
  <c r="D50"/>
  <c r="D49" s="1"/>
  <c r="D108"/>
  <c r="D137"/>
  <c r="D138"/>
  <c r="D27"/>
  <c r="D26" s="1"/>
  <c r="D25" s="1"/>
  <c r="D136"/>
  <c r="D135"/>
  <c r="D132" s="1"/>
  <c r="D75"/>
  <c r="D74" s="1"/>
  <c r="E141"/>
  <c r="E142"/>
  <c r="D142"/>
  <c r="D141"/>
  <c r="D140" s="1"/>
  <c r="E140"/>
  <c r="D110"/>
  <c r="D97"/>
  <c r="D94"/>
  <c r="D105" l="1"/>
  <c r="D93"/>
  <c r="D48"/>
  <c r="D77"/>
  <c r="D80"/>
  <c r="D90"/>
  <c r="D112"/>
  <c r="E115"/>
  <c r="D123"/>
  <c r="D126"/>
  <c r="D129"/>
  <c r="E143"/>
  <c r="D143"/>
  <c r="D146"/>
  <c r="D149"/>
  <c r="D152"/>
  <c r="D73"/>
  <c r="D70"/>
  <c r="D69" s="1"/>
  <c r="D65"/>
  <c r="D57"/>
  <c r="D61"/>
  <c r="D54"/>
  <c r="D38"/>
  <c r="D41"/>
  <c r="E155" l="1"/>
  <c r="D28"/>
  <c r="D47"/>
  <c r="D46" s="1"/>
  <c r="D103"/>
  <c r="D155" s="1"/>
  <c r="D15"/>
  <c r="D14" s="1"/>
  <c r="D84"/>
  <c r="D83" s="1"/>
  <c r="D17"/>
</calcChain>
</file>

<file path=xl/sharedStrings.xml><?xml version="1.0" encoding="utf-8"?>
<sst xmlns="http://schemas.openxmlformats.org/spreadsheetml/2006/main" count="267" uniqueCount="146">
  <si>
    <t>Распределение бюджетных ассигнований по целевым статьям</t>
  </si>
  <si>
    <t>муниципального образования городское поселение Куминский</t>
  </si>
  <si>
    <t>Наименование</t>
  </si>
  <si>
    <t>ЦСР</t>
  </si>
  <si>
    <t>ВР</t>
  </si>
  <si>
    <t xml:space="preserve">В том числе за счет субвенций </t>
  </si>
  <si>
    <t>Иные закупки товаров, работ и услуг для обеспечения государственных (муниципальных) нужд</t>
  </si>
  <si>
    <t>Программа "Развитие муниципальной службы в городском поселении Куминский на 2014-2016годы и на период до 2020 года"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</si>
  <si>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</si>
  <si>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</si>
  <si>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Программа "Повышение эффективности бюджетных расходов муниципального образования городское поселение Куминский на 2014-2016 годы и на период до 2020 года".</t>
  </si>
  <si>
    <t>Программа "Автомобильные дороги городского поселения Куминский, текущий ремонт и содержание на 2014-2016 годы и на период до 2020 года"</t>
  </si>
  <si>
    <t>Иные бюджетные ассигнования</t>
  </si>
  <si>
    <t>Непрограммные расходы</t>
  </si>
  <si>
    <t>Мероприятия в области здравоохранения, спорта и физической культуры, туризма</t>
  </si>
  <si>
    <t>Пенсии за выслугу лет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</si>
  <si>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</si>
  <si>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</si>
  <si>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деятельности подведомственных учреждений</t>
  </si>
  <si>
    <t>Расходы на выплату персоналу  казенных учреждений</t>
  </si>
  <si>
    <t>Уплата налогов, сборов и иных платежей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</si>
  <si>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</si>
  <si>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обеспечение функций органов местного самоуправления</t>
  </si>
  <si>
    <t>Межбюджетные трансферты</t>
  </si>
  <si>
    <t> 6000002040</t>
  </si>
  <si>
    <t>Иные межбюджетные трансферты</t>
  </si>
  <si>
    <t>Прочие мероприятия органов местного самоуправления</t>
  </si>
  <si>
    <t>Резервные фонды муниципального образования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</si>
  <si>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</si>
  <si>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</si>
  <si>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Реализация Указов Президента Российской Федерации</t>
  </si>
  <si>
    <t>Мероприятия по содействию трудоустройства граждан</t>
  </si>
  <si>
    <t>Расходы на выплату в целях реализации мероприятий по содействию трудоустройству граждан, не отнесенных к муниципальным программам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</si>
  <si>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</si>
  <si>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Субвенции бюджетам на осуществление полномочий по государственной регистрации актов гражданского состояния из окружного бюджета</t>
  </si>
  <si>
    <t>60000D9300</t>
  </si>
  <si>
    <t>Софинансирование на исполнение Указов Президента Российской Федерации</t>
  </si>
  <si>
    <t xml:space="preserve">ИТОГО </t>
  </si>
  <si>
    <t>(муниципальным программам поселения и непрограммным направлениям деятельности)</t>
  </si>
  <si>
    <t>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</si>
  <si>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к решению Совета депутатов                        </t>
  </si>
  <si>
    <t>6000000590</t>
  </si>
  <si>
    <t>6000085060</t>
  </si>
  <si>
    <t>2</t>
  </si>
  <si>
    <t>Закупка товаров, работ и услуг для обеспечения государственных (муниципальных) нужд</t>
  </si>
  <si>
    <t>6000082300</t>
  </si>
  <si>
    <t>Мероприятия по созданию условий для деятельности народных дружин</t>
  </si>
  <si>
    <t>0100000000</t>
  </si>
  <si>
    <t>0200000000</t>
  </si>
  <si>
    <t>0300000000</t>
  </si>
  <si>
    <t>0400000000</t>
  </si>
  <si>
    <t>0500000000</t>
  </si>
  <si>
    <t xml:space="preserve"> </t>
  </si>
  <si>
    <t>60000S2300</t>
  </si>
  <si>
    <t>Мероприятия по cсофинансированию создания условий для деятельности народных дружин</t>
  </si>
  <si>
    <t>60000S2440</t>
  </si>
  <si>
    <t xml:space="preserve">                                                                                                             городского поселения Куминский </t>
  </si>
  <si>
    <t xml:space="preserve">                                                                                                             Приложение 8</t>
  </si>
  <si>
    <t>Программа" Благоустройство муниципального образования городское поселдение Куминский на 2016 - 2018 годы и на период до 2020 года"</t>
  </si>
  <si>
    <t>0800000000</t>
  </si>
  <si>
    <t>Мероприятия по реконструкции, расширению, модернизации, строительству и капитальному ремонту объектов коммунального комплекса (подготовка к осенне зимнему периоду) бюджет автономного округа</t>
  </si>
  <si>
    <t>Мероприятия по реконструкции, расширению, модернизации, строительству и капитальному ремонту объектов коммунального комплекса (подготовка к осенне зимнему периоду) бюджет Кондинского района</t>
  </si>
  <si>
    <t>0700000000</t>
  </si>
  <si>
    <t>Программа "Профилактика терроризма и экстремизма на территории городское поселение Куминский на 2014-2016 годы и на период до 2020 года"</t>
  </si>
  <si>
    <t>0810000000</t>
  </si>
  <si>
    <t>Закупка товаров, работ и услуг для обеспечения государственных (муниципальных) нужд (электроэнергия)</t>
  </si>
  <si>
    <t>Закупка товаров, работ и услуг для обеспечения государственных (муниципальных) нужд (содержание)</t>
  </si>
  <si>
    <t>0820000000</t>
  </si>
  <si>
    <t>0830000000</t>
  </si>
  <si>
    <t>0840000000</t>
  </si>
  <si>
    <t>0850000000</t>
  </si>
  <si>
    <t>Подпрограмма "Содержание уличного освещения"</t>
  </si>
  <si>
    <t>Мероприятие "Организация освещения улиц"</t>
  </si>
  <si>
    <t>0810100000</t>
  </si>
  <si>
    <t>Мероприятие "Ремонт уличного освещения (монтаж уличных светильников, замена ламп)</t>
  </si>
  <si>
    <t>0810200000</t>
  </si>
  <si>
    <t>Подпрограмма "Озеленение"</t>
  </si>
  <si>
    <t>Мероприятие "Высадка кустарников"</t>
  </si>
  <si>
    <t>0830100000</t>
  </si>
  <si>
    <t>Подпрограмма "Содержание мест захоронения"</t>
  </si>
  <si>
    <t>Мероприятие Содержание мест захоронения"</t>
  </si>
  <si>
    <t>0820200000</t>
  </si>
  <si>
    <t>Подпрграмма Санитарная очистка поселка"</t>
  </si>
  <si>
    <t>Мероприятие Санитарная очистка поселка, уборка несанкционированных свалок"</t>
  </si>
  <si>
    <t>0840300000</t>
  </si>
  <si>
    <t>Подпрограмма "Прочие мероприятия по благоустройству"</t>
  </si>
  <si>
    <t>Мероприятие "Прочие мероприятия по благоустройству"</t>
  </si>
  <si>
    <t>0850100000</t>
  </si>
  <si>
    <t>на 2018 год</t>
  </si>
  <si>
    <t>Сумма на год                  (в рублях)</t>
  </si>
  <si>
    <t>0100192400</t>
  </si>
  <si>
    <t>0200092400</t>
  </si>
  <si>
    <t>0400192400</t>
  </si>
  <si>
    <t>0300092400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</si>
  <si>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</t>
  </si>
  <si>
    <t>0500100000</t>
  </si>
  <si>
    <t>0500192400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</si>
  <si>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(замена кровли квартир)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</si>
  <si>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(замена очажных печей)</t>
  </si>
  <si>
    <t>0500200000</t>
  </si>
  <si>
    <t>0500292400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</si>
  <si>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(изготовление технической документации)</t>
  </si>
  <si>
    <t>0500400000</t>
  </si>
  <si>
    <t>0500492400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</si>
  <si>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(содержание общего имущества многоквартирных домов)</t>
  </si>
  <si>
    <t>0500500000</t>
  </si>
  <si>
    <t>0500592400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</si>
  <si>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(взносы на капитальный ремонт многоквартирных домов, софинансирование мероприятий капитальному ремонту многоквартирных домов)</t>
  </si>
  <si>
    <t>0500600000</t>
  </si>
  <si>
    <t>0500692400</t>
  </si>
  <si>
    <t>Безвозмездные перечисления организациям за исключением государственных и муниципальных организаций</t>
  </si>
  <si>
    <t>Субсидия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</si>
  <si>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0810196100</t>
  </si>
  <si>
    <t>0810296100</t>
  </si>
  <si>
    <t>Мероприятие "Приобретение материалов для нужд уличного освещения"</t>
  </si>
  <si>
    <t>0810300000</t>
  </si>
  <si>
    <t>0810396100</t>
  </si>
  <si>
    <t>0820296400</t>
  </si>
  <si>
    <t>0830196300</t>
  </si>
  <si>
    <t>0840396500</t>
  </si>
  <si>
    <t>0850196500</t>
  </si>
  <si>
    <t>Программа" Защита населения и территории от чрезвычайных ситуаций, обеспечение пожарной безопасности в городском поселении Куминский на 2015 - 2017 годы и на период до 2020 года"</t>
  </si>
  <si>
    <t>0720192400</t>
  </si>
  <si>
    <t>Расходы на проведение выборов и референдумов</t>
  </si>
  <si>
    <t>Расходы на прведение выборов главы муниципального образования</t>
  </si>
  <si>
    <t>Расходы на проведение выборов представительного органа муниципального образования</t>
  </si>
  <si>
    <t>6002000000</t>
  </si>
  <si>
    <t>6002020240</t>
  </si>
  <si>
    <t>6002030240</t>
  </si>
  <si>
    <t xml:space="preserve">                                                                   от «21» декабря 2017 года</t>
  </si>
  <si>
    <t>6000082590</t>
  </si>
  <si>
    <t>60000S2590</t>
  </si>
  <si>
    <t>6000082580</t>
  </si>
  <si>
    <t>60000S2580</t>
  </si>
  <si>
    <t>Софинансирование мероприятия по содействию трудоустройства граждан</t>
  </si>
  <si>
    <t>6000089190</t>
  </si>
  <si>
    <t>500</t>
  </si>
  <si>
    <t>540</t>
  </si>
  <si>
    <t>Мероприятия по строительству, реконструкции, капитальному ремонту и ремонту автомобильных дорог общего пользования местного значения</t>
  </si>
  <si>
    <t>60000S5060</t>
  </si>
  <si>
    <t>Мероприятия в рамках празднования 95-летия Кондинского района</t>
  </si>
  <si>
    <t>6000070050</t>
  </si>
  <si>
    <t xml:space="preserve">к решению Совета депутатов городского </t>
  </si>
  <si>
    <t xml:space="preserve">поселения Куминский </t>
  </si>
  <si>
    <t>от «15» февраля 2018 года № 262</t>
  </si>
  <si>
    <t>Приложение 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</si>
</sst>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/>
    <xf numFmtId="49" fontId="4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right" wrapText="1"/>
    </xf>
    <xf numFmtId="0" fontId="6" fillId="0" borderId="0" xfId="0" applyFont="1" applyFill="1"/>
    <xf numFmtId="164" fontId="6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5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9" fontId="7" fillId="0" borderId="0" xfId="0" applyNumberFormat="1" applyFont="1" applyFill="1" applyAlignment="1">
      <alignment horizontal="left"/>
    </xf>
    <xf numFmtId="4" fontId="9" fillId="0" borderId="1" xfId="0" applyNumberFormat="1" applyFont="1" applyFill="1" applyBorder="1" applyAlignment="1">
      <alignment horizontal="right" wrapText="1"/>
    </xf>
    <xf numFmtId="49" fontId="7" fillId="0" borderId="0" xfId="0" applyNumberFormat="1" applyFont="1" applyFill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115" zoomScaleNormal="115" workbookViewId="0">
      <selection activeCell="E7" sqref="E7"/>
    </sheetView>
  </sheetViews>
  <sheetFormatPr defaultRowHeight="14.4"/>
  <cols>
    <col min="1" max="1" width="52.33203125" style="2" customWidth="1"/>
    <col min="2" max="2" width="12.109375" style="21" customWidth="1"/>
    <col min="3" max="3" width="8.88671875" style="2"/>
    <col min="4" max="4" width="12.88671875" style="17" customWidth="1"/>
    <col min="5" max="5" width="11.6640625" style="17" customWidth="1"/>
  </cols>
  <sheetData>
    <row r="1" spans="1:5">
      <c r="A1" s="25" t="s">
        <v>57</v>
      </c>
      <c r="B1" s="37" t="s">
        <v>145</v>
      </c>
      <c r="C1" s="23"/>
      <c r="D1" s="24"/>
    </row>
    <row r="2" spans="1:5">
      <c r="A2" s="26" t="s">
        <v>40</v>
      </c>
      <c r="B2" s="37" t="s">
        <v>142</v>
      </c>
      <c r="C2" s="23"/>
      <c r="D2" s="24"/>
    </row>
    <row r="3" spans="1:5">
      <c r="A3" s="26" t="s">
        <v>56</v>
      </c>
      <c r="B3" s="37" t="s">
        <v>143</v>
      </c>
      <c r="C3" s="23"/>
      <c r="D3" s="24"/>
    </row>
    <row r="4" spans="1:5">
      <c r="A4" s="27" t="s">
        <v>129</v>
      </c>
      <c r="B4" s="37" t="s">
        <v>144</v>
      </c>
      <c r="C4" s="23"/>
      <c r="D4" s="24"/>
    </row>
    <row r="5" spans="1:5" ht="15.6">
      <c r="A5" s="3"/>
      <c r="B5" s="39"/>
      <c r="C5" s="40"/>
      <c r="D5" s="40"/>
    </row>
    <row r="6" spans="1:5" ht="15.6">
      <c r="A6" s="4" t="s">
        <v>0</v>
      </c>
    </row>
    <row r="7" spans="1:5" ht="15.6">
      <c r="A7" s="4" t="s">
        <v>38</v>
      </c>
    </row>
    <row r="8" spans="1:5" ht="15.6">
      <c r="A8" s="4" t="s">
        <v>39</v>
      </c>
    </row>
    <row r="9" spans="1:5" ht="15.6">
      <c r="A9" s="4" t="s">
        <v>1</v>
      </c>
    </row>
    <row r="10" spans="1:5" ht="15.6">
      <c r="A10" s="5" t="s">
        <v>88</v>
      </c>
    </row>
    <row r="11" spans="1:5" ht="15.6">
      <c r="A11" s="5"/>
    </row>
    <row r="12" spans="1:5" ht="40.200000000000003">
      <c r="A12" s="6" t="s">
        <v>2</v>
      </c>
      <c r="B12" s="16" t="s">
        <v>3</v>
      </c>
      <c r="C12" s="6" t="s">
        <v>4</v>
      </c>
      <c r="D12" s="18" t="s">
        <v>89</v>
      </c>
      <c r="E12" s="18" t="s">
        <v>5</v>
      </c>
    </row>
    <row r="13" spans="1:5" ht="14.4" customHeight="1">
      <c r="A13" s="6">
        <v>1</v>
      </c>
      <c r="B13" s="22" t="s">
        <v>43</v>
      </c>
      <c r="C13" s="19">
        <v>3</v>
      </c>
      <c r="D13" s="19">
        <v>4</v>
      </c>
      <c r="E13" s="19">
        <v>5</v>
      </c>
    </row>
    <row r="14" spans="1:5" s="1" customFormat="1" ht="41.4">
      <c r="A14" s="12" t="s">
        <v>63</v>
      </c>
      <c r="B14" s="20" t="s">
        <v>47</v>
      </c>
      <c r="C14" s="12"/>
      <c r="D14" s="31">
        <f>D15</f>
        <v>15000</v>
      </c>
      <c r="E14" s="31"/>
    </row>
    <row r="15" spans="1:5" s="1" customFormat="1" ht="27">
      <c r="A15" s="9" t="s">
        <v>44</v>
      </c>
      <c r="B15" s="16" t="s">
        <v>90</v>
      </c>
      <c r="C15" s="10">
        <v>200</v>
      </c>
      <c r="D15" s="32">
        <f>D16</f>
        <v>15000</v>
      </c>
      <c r="E15" s="33"/>
    </row>
    <row r="16" spans="1:5" s="1" customFormat="1" ht="27">
      <c r="A16" s="9" t="s">
        <v>6</v>
      </c>
      <c r="B16" s="16" t="s">
        <v>90</v>
      </c>
      <c r="C16" s="10">
        <v>240</v>
      </c>
      <c r="D16" s="32">
        <v>15000</v>
      </c>
      <c r="E16" s="32"/>
    </row>
    <row r="17" spans="1:5" s="1" customFormat="1" ht="41.4">
      <c r="A17" s="12" t="s">
        <v>7</v>
      </c>
      <c r="B17" s="20" t="s">
        <v>48</v>
      </c>
      <c r="C17" s="12"/>
      <c r="D17" s="31">
        <f>D18+D20</f>
        <v>100000</v>
      </c>
      <c r="E17" s="31"/>
    </row>
    <row r="18" spans="1:5" s="1" customFormat="1" ht="53.4">
      <c r="A18" s="9" t="s">
        <v>8</v>
      </c>
      <c r="B18" s="16" t="s">
        <v>91</v>
      </c>
      <c r="C18" s="10">
        <v>100</v>
      </c>
      <c r="D18" s="32">
        <v>50000</v>
      </c>
      <c r="E18" s="33"/>
    </row>
    <row r="19" spans="1:5" s="1" customFormat="1" ht="27">
      <c r="A19" s="9" t="s">
        <v>9</v>
      </c>
      <c r="B19" s="16" t="s">
        <v>91</v>
      </c>
      <c r="C19" s="10">
        <v>120</v>
      </c>
      <c r="D19" s="32">
        <v>50000</v>
      </c>
      <c r="E19" s="32"/>
    </row>
    <row r="20" spans="1:5" s="1" customFormat="1" ht="27">
      <c r="A20" s="9" t="s">
        <v>44</v>
      </c>
      <c r="B20" s="16" t="s">
        <v>91</v>
      </c>
      <c r="C20" s="10">
        <v>200</v>
      </c>
      <c r="D20" s="32">
        <v>50000</v>
      </c>
      <c r="E20" s="32"/>
    </row>
    <row r="21" spans="1:5" s="1" customFormat="1" ht="27">
      <c r="A21" s="9" t="s">
        <v>6</v>
      </c>
      <c r="B21" s="16" t="s">
        <v>91</v>
      </c>
      <c r="C21" s="10">
        <v>240</v>
      </c>
      <c r="D21" s="32">
        <v>50000</v>
      </c>
      <c r="E21" s="32"/>
    </row>
    <row r="22" spans="1:5" s="1" customFormat="1" ht="41.4">
      <c r="A22" s="12" t="s">
        <v>10</v>
      </c>
      <c r="B22" s="20" t="s">
        <v>49</v>
      </c>
      <c r="C22" s="12"/>
      <c r="D22" s="31">
        <v>400000</v>
      </c>
      <c r="E22" s="31"/>
    </row>
    <row r="23" spans="1:5" s="1" customFormat="1" ht="27">
      <c r="A23" s="9" t="s">
        <v>44</v>
      </c>
      <c r="B23" s="16" t="s">
        <v>93</v>
      </c>
      <c r="C23" s="10">
        <v>200</v>
      </c>
      <c r="D23" s="32">
        <v>400000</v>
      </c>
      <c r="E23" s="33"/>
    </row>
    <row r="24" spans="1:5" s="1" customFormat="1" ht="27">
      <c r="A24" s="9" t="s">
        <v>6</v>
      </c>
      <c r="B24" s="16" t="s">
        <v>93</v>
      </c>
      <c r="C24" s="10">
        <v>240</v>
      </c>
      <c r="D24" s="32">
        <v>400000</v>
      </c>
      <c r="E24" s="32"/>
    </row>
    <row r="25" spans="1:5" s="1" customFormat="1" ht="41.4">
      <c r="A25" s="12" t="s">
        <v>11</v>
      </c>
      <c r="B25" s="20" t="s">
        <v>50</v>
      </c>
      <c r="C25" s="12"/>
      <c r="D25" s="31">
        <f>D26</f>
        <v>4481538.6899999995</v>
      </c>
      <c r="E25" s="31"/>
    </row>
    <row r="26" spans="1:5" s="1" customFormat="1" ht="27">
      <c r="A26" s="9" t="s">
        <v>44</v>
      </c>
      <c r="B26" s="16" t="s">
        <v>92</v>
      </c>
      <c r="C26" s="10">
        <v>200</v>
      </c>
      <c r="D26" s="32">
        <f>D27</f>
        <v>4481538.6899999995</v>
      </c>
      <c r="E26" s="33"/>
    </row>
    <row r="27" spans="1:5" s="1" customFormat="1" ht="27">
      <c r="A27" s="9" t="s">
        <v>6</v>
      </c>
      <c r="B27" s="16" t="s">
        <v>92</v>
      </c>
      <c r="C27" s="10">
        <v>240</v>
      </c>
      <c r="D27" s="32">
        <f>3740000+550021.02+191517.67</f>
        <v>4481538.6899999995</v>
      </c>
      <c r="E27" s="32"/>
    </row>
    <row r="28" spans="1:5" s="1" customFormat="1" ht="55.2">
      <c r="A28" s="12" t="s">
        <v>94</v>
      </c>
      <c r="B28" s="20" t="s">
        <v>51</v>
      </c>
      <c r="C28" s="11"/>
      <c r="D28" s="31">
        <f>D29+D32+D35+D38+D41</f>
        <v>1067313</v>
      </c>
      <c r="E28" s="31"/>
    </row>
    <row r="29" spans="1:5" s="1" customFormat="1" ht="53.4">
      <c r="A29" s="29" t="s">
        <v>98</v>
      </c>
      <c r="B29" s="30" t="s">
        <v>95</v>
      </c>
      <c r="C29" s="28"/>
      <c r="D29" s="34">
        <v>350000</v>
      </c>
      <c r="E29" s="34"/>
    </row>
    <row r="30" spans="1:5" s="1" customFormat="1" ht="27">
      <c r="A30" s="9" t="s">
        <v>44</v>
      </c>
      <c r="B30" s="16" t="s">
        <v>96</v>
      </c>
      <c r="C30" s="10">
        <v>200</v>
      </c>
      <c r="D30" s="32">
        <v>350000</v>
      </c>
      <c r="E30" s="31"/>
    </row>
    <row r="31" spans="1:5" s="1" customFormat="1" ht="27">
      <c r="A31" s="9" t="s">
        <v>6</v>
      </c>
      <c r="B31" s="16" t="s">
        <v>96</v>
      </c>
      <c r="C31" s="10">
        <v>240</v>
      </c>
      <c r="D31" s="32">
        <v>350000</v>
      </c>
      <c r="E31" s="31"/>
    </row>
    <row r="32" spans="1:5" s="1" customFormat="1" ht="53.4">
      <c r="A32" s="29" t="s">
        <v>97</v>
      </c>
      <c r="B32" s="30" t="s">
        <v>99</v>
      </c>
      <c r="C32" s="28"/>
      <c r="D32" s="34">
        <v>350000</v>
      </c>
      <c r="E32" s="31"/>
    </row>
    <row r="33" spans="1:5" s="1" customFormat="1" ht="27">
      <c r="A33" s="9" t="s">
        <v>44</v>
      </c>
      <c r="B33" s="16" t="s">
        <v>100</v>
      </c>
      <c r="C33" s="10">
        <v>200</v>
      </c>
      <c r="D33" s="32">
        <v>350000</v>
      </c>
      <c r="E33" s="31"/>
    </row>
    <row r="34" spans="1:5" s="1" customFormat="1" ht="27">
      <c r="A34" s="9" t="s">
        <v>6</v>
      </c>
      <c r="B34" s="16" t="s">
        <v>100</v>
      </c>
      <c r="C34" s="10">
        <v>240</v>
      </c>
      <c r="D34" s="32">
        <v>350000</v>
      </c>
      <c r="E34" s="31"/>
    </row>
    <row r="35" spans="1:5" s="1" customFormat="1" ht="57" customHeight="1">
      <c r="A35" s="29" t="s">
        <v>101</v>
      </c>
      <c r="B35" s="30" t="s">
        <v>102</v>
      </c>
      <c r="C35" s="28"/>
      <c r="D35" s="34">
        <v>147313</v>
      </c>
      <c r="E35" s="34"/>
    </row>
    <row r="36" spans="1:5" s="1" customFormat="1" ht="27">
      <c r="A36" s="9" t="s">
        <v>44</v>
      </c>
      <c r="B36" s="16" t="s">
        <v>103</v>
      </c>
      <c r="C36" s="10">
        <v>200</v>
      </c>
      <c r="D36" s="32">
        <v>147313</v>
      </c>
      <c r="E36" s="31"/>
    </row>
    <row r="37" spans="1:5" s="1" customFormat="1" ht="27">
      <c r="A37" s="9" t="s">
        <v>6</v>
      </c>
      <c r="B37" s="16" t="s">
        <v>103</v>
      </c>
      <c r="C37" s="10">
        <v>240</v>
      </c>
      <c r="D37" s="32">
        <v>147313</v>
      </c>
      <c r="E37" s="31"/>
    </row>
    <row r="38" spans="1:5" s="1" customFormat="1" ht="53.4" customHeight="1">
      <c r="A38" s="29" t="s">
        <v>104</v>
      </c>
      <c r="B38" s="30" t="s">
        <v>105</v>
      </c>
      <c r="C38" s="28"/>
      <c r="D38" s="34">
        <f>D39</f>
        <v>50000</v>
      </c>
      <c r="E38" s="34"/>
    </row>
    <row r="39" spans="1:5" s="1" customFormat="1" ht="27">
      <c r="A39" s="9" t="s">
        <v>44</v>
      </c>
      <c r="B39" s="16" t="s">
        <v>106</v>
      </c>
      <c r="C39" s="10">
        <v>200</v>
      </c>
      <c r="D39" s="32">
        <v>50000</v>
      </c>
      <c r="E39" s="31"/>
    </row>
    <row r="40" spans="1:5" s="1" customFormat="1" ht="27">
      <c r="A40" s="9" t="s">
        <v>6</v>
      </c>
      <c r="B40" s="16" t="s">
        <v>106</v>
      </c>
      <c r="C40" s="10">
        <v>240</v>
      </c>
      <c r="D40" s="32">
        <v>50000</v>
      </c>
      <c r="E40" s="31"/>
    </row>
    <row r="41" spans="1:5" s="1" customFormat="1" ht="66.599999999999994" customHeight="1">
      <c r="A41" s="29" t="s">
        <v>107</v>
      </c>
      <c r="B41" s="30" t="s">
        <v>108</v>
      </c>
      <c r="C41" s="28"/>
      <c r="D41" s="34">
        <f>D42+D44</f>
        <v>170000</v>
      </c>
      <c r="E41" s="34"/>
    </row>
    <row r="42" spans="1:5" s="1" customFormat="1" ht="27">
      <c r="A42" s="9" t="s">
        <v>44</v>
      </c>
      <c r="B42" s="16" t="s">
        <v>109</v>
      </c>
      <c r="C42" s="10">
        <v>200</v>
      </c>
      <c r="D42" s="32">
        <v>120000</v>
      </c>
      <c r="E42" s="31"/>
    </row>
    <row r="43" spans="1:5" s="1" customFormat="1" ht="27">
      <c r="A43" s="9" t="s">
        <v>6</v>
      </c>
      <c r="B43" s="16" t="s">
        <v>109</v>
      </c>
      <c r="C43" s="10">
        <v>240</v>
      </c>
      <c r="D43" s="32">
        <v>120000</v>
      </c>
      <c r="E43" s="31"/>
    </row>
    <row r="44" spans="1:5" s="1" customFormat="1" ht="27">
      <c r="A44" s="9" t="s">
        <v>110</v>
      </c>
      <c r="B44" s="16" t="s">
        <v>109</v>
      </c>
      <c r="C44" s="10">
        <v>800</v>
      </c>
      <c r="D44" s="32">
        <v>50000</v>
      </c>
      <c r="E44" s="31"/>
    </row>
    <row r="45" spans="1:5" s="1" customFormat="1" ht="40.200000000000003">
      <c r="A45" s="9" t="s">
        <v>111</v>
      </c>
      <c r="B45" s="16" t="s">
        <v>109</v>
      </c>
      <c r="C45" s="10">
        <v>811</v>
      </c>
      <c r="D45" s="32">
        <v>50000</v>
      </c>
      <c r="E45" s="31"/>
    </row>
    <row r="46" spans="1:5" s="1" customFormat="1" ht="41.4">
      <c r="A46" s="12" t="s">
        <v>58</v>
      </c>
      <c r="B46" s="20" t="s">
        <v>59</v>
      </c>
      <c r="C46" s="11"/>
      <c r="D46" s="31">
        <f>D47+D57+D61+D65+D69</f>
        <v>3624299.3200000003</v>
      </c>
      <c r="E46" s="31"/>
    </row>
    <row r="47" spans="1:5" s="1" customFormat="1">
      <c r="A47" s="12" t="s">
        <v>71</v>
      </c>
      <c r="B47" s="20" t="s">
        <v>64</v>
      </c>
      <c r="C47" s="11"/>
      <c r="D47" s="31">
        <f>D48+D51+D54</f>
        <v>2131046.0300000003</v>
      </c>
      <c r="E47" s="31"/>
    </row>
    <row r="48" spans="1:5" s="1" customFormat="1">
      <c r="A48" s="29" t="s">
        <v>72</v>
      </c>
      <c r="B48" s="30" t="s">
        <v>73</v>
      </c>
      <c r="C48" s="28"/>
      <c r="D48" s="34">
        <f>D49</f>
        <v>1331046.03</v>
      </c>
      <c r="E48" s="34"/>
    </row>
    <row r="49" spans="1:5" s="1" customFormat="1" ht="27">
      <c r="A49" s="9" t="s">
        <v>65</v>
      </c>
      <c r="B49" s="16" t="s">
        <v>112</v>
      </c>
      <c r="C49" s="10">
        <v>200</v>
      </c>
      <c r="D49" s="32">
        <f>D50</f>
        <v>1331046.03</v>
      </c>
      <c r="E49" s="34"/>
    </row>
    <row r="50" spans="1:5" s="1" customFormat="1" ht="27">
      <c r="A50" s="9" t="s">
        <v>6</v>
      </c>
      <c r="B50" s="16" t="s">
        <v>112</v>
      </c>
      <c r="C50" s="10">
        <v>240</v>
      </c>
      <c r="D50" s="32">
        <f>1200000+131046.03</f>
        <v>1331046.03</v>
      </c>
      <c r="E50" s="34"/>
    </row>
    <row r="51" spans="1:5" s="1" customFormat="1" ht="27">
      <c r="A51" s="9" t="s">
        <v>74</v>
      </c>
      <c r="B51" s="16" t="s">
        <v>75</v>
      </c>
      <c r="C51" s="10"/>
      <c r="D51" s="32">
        <v>700000</v>
      </c>
      <c r="E51" s="34"/>
    </row>
    <row r="52" spans="1:5" s="1" customFormat="1" ht="27">
      <c r="A52" s="9" t="s">
        <v>66</v>
      </c>
      <c r="B52" s="16" t="s">
        <v>113</v>
      </c>
      <c r="C52" s="10">
        <v>200</v>
      </c>
      <c r="D52" s="32">
        <v>700000</v>
      </c>
      <c r="E52" s="34"/>
    </row>
    <row r="53" spans="1:5" s="1" customFormat="1" ht="27">
      <c r="A53" s="9" t="s">
        <v>6</v>
      </c>
      <c r="B53" s="16" t="s">
        <v>113</v>
      </c>
      <c r="C53" s="10">
        <v>240</v>
      </c>
      <c r="D53" s="32">
        <v>700000</v>
      </c>
      <c r="E53" s="34"/>
    </row>
    <row r="54" spans="1:5" s="1" customFormat="1" ht="27">
      <c r="A54" s="9" t="s">
        <v>114</v>
      </c>
      <c r="B54" s="16" t="s">
        <v>115</v>
      </c>
      <c r="C54" s="10"/>
      <c r="D54" s="32">
        <f>D55</f>
        <v>100000</v>
      </c>
      <c r="E54" s="34"/>
    </row>
    <row r="55" spans="1:5" s="1" customFormat="1" ht="27">
      <c r="A55" s="9" t="s">
        <v>66</v>
      </c>
      <c r="B55" s="16" t="s">
        <v>116</v>
      </c>
      <c r="C55" s="10">
        <v>200</v>
      </c>
      <c r="D55" s="32">
        <v>100000</v>
      </c>
      <c r="E55" s="34"/>
    </row>
    <row r="56" spans="1:5" s="1" customFormat="1" ht="27">
      <c r="A56" s="9" t="s">
        <v>6</v>
      </c>
      <c r="B56" s="16" t="s">
        <v>116</v>
      </c>
      <c r="C56" s="10">
        <v>240</v>
      </c>
      <c r="D56" s="32">
        <v>100000</v>
      </c>
      <c r="E56" s="34"/>
    </row>
    <row r="57" spans="1:5" s="1" customFormat="1">
      <c r="A57" s="12" t="s">
        <v>76</v>
      </c>
      <c r="B57" s="20" t="s">
        <v>68</v>
      </c>
      <c r="C57" s="11"/>
      <c r="D57" s="31">
        <f>D58</f>
        <v>50000</v>
      </c>
      <c r="E57" s="31"/>
    </row>
    <row r="58" spans="1:5" s="1" customFormat="1">
      <c r="A58" s="29" t="s">
        <v>77</v>
      </c>
      <c r="B58" s="30" t="s">
        <v>78</v>
      </c>
      <c r="C58" s="28"/>
      <c r="D58" s="34">
        <v>50000</v>
      </c>
      <c r="E58" s="34"/>
    </row>
    <row r="59" spans="1:5" s="1" customFormat="1" ht="27">
      <c r="A59" s="9" t="s">
        <v>44</v>
      </c>
      <c r="B59" s="16" t="s">
        <v>118</v>
      </c>
      <c r="C59" s="10">
        <v>200</v>
      </c>
      <c r="D59" s="32">
        <v>50000</v>
      </c>
      <c r="E59" s="32"/>
    </row>
    <row r="60" spans="1:5" s="1" customFormat="1" ht="27">
      <c r="A60" s="9" t="s">
        <v>6</v>
      </c>
      <c r="B60" s="16" t="s">
        <v>118</v>
      </c>
      <c r="C60" s="10">
        <v>240</v>
      </c>
      <c r="D60" s="32">
        <v>50000</v>
      </c>
      <c r="E60" s="32"/>
    </row>
    <row r="61" spans="1:5" s="1" customFormat="1">
      <c r="A61" s="12" t="s">
        <v>79</v>
      </c>
      <c r="B61" s="20" t="s">
        <v>67</v>
      </c>
      <c r="C61" s="11"/>
      <c r="D61" s="31">
        <f>D62</f>
        <v>100000</v>
      </c>
      <c r="E61" s="31"/>
    </row>
    <row r="62" spans="1:5" s="1" customFormat="1">
      <c r="A62" s="29" t="s">
        <v>80</v>
      </c>
      <c r="B62" s="30" t="s">
        <v>81</v>
      </c>
      <c r="C62" s="28"/>
      <c r="D62" s="34">
        <v>100000</v>
      </c>
      <c r="E62" s="34"/>
    </row>
    <row r="63" spans="1:5" s="1" customFormat="1" ht="27">
      <c r="A63" s="9" t="s">
        <v>44</v>
      </c>
      <c r="B63" s="16" t="s">
        <v>117</v>
      </c>
      <c r="C63" s="10">
        <v>200</v>
      </c>
      <c r="D63" s="32">
        <v>100000</v>
      </c>
      <c r="E63" s="32"/>
    </row>
    <row r="64" spans="1:5" s="1" customFormat="1" ht="27">
      <c r="A64" s="9" t="s">
        <v>6</v>
      </c>
      <c r="B64" s="16" t="s">
        <v>117</v>
      </c>
      <c r="C64" s="10">
        <v>240</v>
      </c>
      <c r="D64" s="32">
        <v>100000</v>
      </c>
      <c r="E64" s="32"/>
    </row>
    <row r="65" spans="1:5" s="1" customFormat="1">
      <c r="A65" s="12" t="s">
        <v>82</v>
      </c>
      <c r="B65" s="20" t="s">
        <v>69</v>
      </c>
      <c r="C65" s="11"/>
      <c r="D65" s="31">
        <f>D66</f>
        <v>50000</v>
      </c>
      <c r="E65" s="31"/>
    </row>
    <row r="66" spans="1:5" s="1" customFormat="1" ht="27">
      <c r="A66" s="29" t="s">
        <v>83</v>
      </c>
      <c r="B66" s="30" t="s">
        <v>84</v>
      </c>
      <c r="C66" s="28"/>
      <c r="D66" s="34">
        <v>50000</v>
      </c>
      <c r="E66" s="34"/>
    </row>
    <row r="67" spans="1:5" s="1" customFormat="1" ht="27">
      <c r="A67" s="9" t="s">
        <v>44</v>
      </c>
      <c r="B67" s="16" t="s">
        <v>119</v>
      </c>
      <c r="C67" s="10">
        <v>200</v>
      </c>
      <c r="D67" s="32">
        <v>50000</v>
      </c>
      <c r="E67" s="32"/>
    </row>
    <row r="68" spans="1:5" s="1" customFormat="1" ht="27">
      <c r="A68" s="9" t="s">
        <v>6</v>
      </c>
      <c r="B68" s="16" t="s">
        <v>119</v>
      </c>
      <c r="C68" s="10">
        <v>240</v>
      </c>
      <c r="D68" s="32">
        <v>50000</v>
      </c>
      <c r="E68" s="32"/>
    </row>
    <row r="69" spans="1:5" s="1" customFormat="1" ht="18" customHeight="1">
      <c r="A69" s="12" t="s">
        <v>85</v>
      </c>
      <c r="B69" s="20" t="s">
        <v>70</v>
      </c>
      <c r="C69" s="11"/>
      <c r="D69" s="31">
        <f>D70</f>
        <v>1293253.29</v>
      </c>
      <c r="E69" s="31"/>
    </row>
    <row r="70" spans="1:5" s="1" customFormat="1" ht="18" customHeight="1">
      <c r="A70" s="29" t="s">
        <v>86</v>
      </c>
      <c r="B70" s="30" t="s">
        <v>87</v>
      </c>
      <c r="C70" s="28"/>
      <c r="D70" s="34">
        <f>D71</f>
        <v>1293253.29</v>
      </c>
      <c r="E70" s="34"/>
    </row>
    <row r="71" spans="1:5" s="1" customFormat="1" ht="27">
      <c r="A71" s="9" t="s">
        <v>44</v>
      </c>
      <c r="B71" s="16" t="s">
        <v>120</v>
      </c>
      <c r="C71" s="10">
        <v>200</v>
      </c>
      <c r="D71" s="32">
        <f>D72</f>
        <v>1293253.29</v>
      </c>
      <c r="E71" s="32"/>
    </row>
    <row r="72" spans="1:5" s="1" customFormat="1" ht="27">
      <c r="A72" s="9" t="s">
        <v>6</v>
      </c>
      <c r="B72" s="16" t="s">
        <v>120</v>
      </c>
      <c r="C72" s="10">
        <v>240</v>
      </c>
      <c r="D72" s="32">
        <v>1293253.29</v>
      </c>
      <c r="E72" s="32"/>
    </row>
    <row r="73" spans="1:5" s="1" customFormat="1" ht="55.2">
      <c r="A73" s="12" t="s">
        <v>121</v>
      </c>
      <c r="B73" s="20" t="s">
        <v>62</v>
      </c>
      <c r="C73" s="11"/>
      <c r="D73" s="31">
        <f>D74</f>
        <v>338882</v>
      </c>
      <c r="E73" s="31"/>
    </row>
    <row r="74" spans="1:5" s="1" customFormat="1" ht="27">
      <c r="A74" s="9" t="s">
        <v>44</v>
      </c>
      <c r="B74" s="16" t="s">
        <v>122</v>
      </c>
      <c r="C74" s="10">
        <v>200</v>
      </c>
      <c r="D74" s="32">
        <f>D75</f>
        <v>338882</v>
      </c>
      <c r="E74" s="32"/>
    </row>
    <row r="75" spans="1:5" s="1" customFormat="1" ht="27">
      <c r="A75" s="9" t="s">
        <v>6</v>
      </c>
      <c r="B75" s="16" t="s">
        <v>122</v>
      </c>
      <c r="C75" s="10">
        <v>240</v>
      </c>
      <c r="D75" s="32">
        <f>320000+18882</f>
        <v>338882</v>
      </c>
      <c r="E75" s="32"/>
    </row>
    <row r="76" spans="1:5" s="1" customFormat="1">
      <c r="A76" s="7" t="s">
        <v>13</v>
      </c>
      <c r="B76" s="15">
        <v>6000000000</v>
      </c>
      <c r="C76" s="8"/>
      <c r="D76" s="33">
        <f>D77+D80+D83+D90+D93+D100+D105+D112+D115+D123+D126+D132+D137+D140+D143+D146+D149+D152+D129+D120</f>
        <v>47870449.780000001</v>
      </c>
      <c r="E76" s="33"/>
    </row>
    <row r="77" spans="1:5" s="1" customFormat="1" ht="27.6">
      <c r="A77" s="12" t="s">
        <v>14</v>
      </c>
      <c r="B77" s="20">
        <v>6000000040</v>
      </c>
      <c r="C77" s="12"/>
      <c r="D77" s="38">
        <f>D78</f>
        <v>30000</v>
      </c>
      <c r="E77" s="31"/>
    </row>
    <row r="78" spans="1:5" s="1" customFormat="1" ht="27">
      <c r="A78" s="9" t="s">
        <v>44</v>
      </c>
      <c r="B78" s="16">
        <v>6000000040</v>
      </c>
      <c r="C78" s="10">
        <v>200</v>
      </c>
      <c r="D78" s="31">
        <v>30000</v>
      </c>
      <c r="E78" s="31"/>
    </row>
    <row r="79" spans="1:5" s="1" customFormat="1" ht="27">
      <c r="A79" s="9" t="s">
        <v>6</v>
      </c>
      <c r="B79" s="16">
        <v>6000000040</v>
      </c>
      <c r="C79" s="10">
        <v>240</v>
      </c>
      <c r="D79" s="32">
        <v>30000</v>
      </c>
      <c r="E79" s="32"/>
    </row>
    <row r="80" spans="1:5" s="1" customFormat="1">
      <c r="A80" s="12" t="s">
        <v>15</v>
      </c>
      <c r="B80" s="20">
        <v>6000000220</v>
      </c>
      <c r="C80" s="12"/>
      <c r="D80" s="38">
        <f>D81</f>
        <v>216000</v>
      </c>
      <c r="E80" s="31"/>
    </row>
    <row r="81" spans="1:5" s="1" customFormat="1">
      <c r="A81" s="9" t="s">
        <v>16</v>
      </c>
      <c r="B81" s="16">
        <v>6000000220</v>
      </c>
      <c r="C81" s="10">
        <v>300</v>
      </c>
      <c r="D81" s="32">
        <f>D82</f>
        <v>216000</v>
      </c>
      <c r="E81" s="31"/>
    </row>
    <row r="82" spans="1:5" s="1" customFormat="1" ht="27">
      <c r="A82" s="9" t="s">
        <v>17</v>
      </c>
      <c r="B82" s="16">
        <v>6000000220</v>
      </c>
      <c r="C82" s="10">
        <v>320</v>
      </c>
      <c r="D82" s="32">
        <v>216000</v>
      </c>
      <c r="E82" s="31"/>
    </row>
    <row r="83" spans="1:5" s="1" customFormat="1" ht="21" customHeight="1">
      <c r="A83" s="12" t="s">
        <v>18</v>
      </c>
      <c r="B83" s="20">
        <v>6000000590</v>
      </c>
      <c r="C83" s="12"/>
      <c r="D83" s="38">
        <f>D84+D86+D88</f>
        <v>10187324</v>
      </c>
      <c r="E83" s="31"/>
    </row>
    <row r="84" spans="1:5" s="1" customFormat="1" ht="53.4">
      <c r="A84" s="9" t="s">
        <v>8</v>
      </c>
      <c r="B84" s="16">
        <v>6000000590</v>
      </c>
      <c r="C84" s="10">
        <v>100</v>
      </c>
      <c r="D84" s="32">
        <f>D85</f>
        <v>8379824</v>
      </c>
      <c r="E84" s="32"/>
    </row>
    <row r="85" spans="1:5" s="1" customFormat="1">
      <c r="A85" s="9" t="s">
        <v>19</v>
      </c>
      <c r="B85" s="16" t="s">
        <v>41</v>
      </c>
      <c r="C85" s="10">
        <v>110</v>
      </c>
      <c r="D85" s="32">
        <v>8379824</v>
      </c>
      <c r="E85" s="32"/>
    </row>
    <row r="86" spans="1:5" s="1" customFormat="1" ht="27">
      <c r="A86" s="9" t="s">
        <v>44</v>
      </c>
      <c r="B86" s="16">
        <v>6000000590</v>
      </c>
      <c r="C86" s="10">
        <v>200</v>
      </c>
      <c r="D86" s="32">
        <v>1738000</v>
      </c>
      <c r="E86" s="32"/>
    </row>
    <row r="87" spans="1:5" s="1" customFormat="1" ht="27">
      <c r="A87" s="9" t="s">
        <v>6</v>
      </c>
      <c r="B87" s="16">
        <v>6000000590</v>
      </c>
      <c r="C87" s="10">
        <v>240</v>
      </c>
      <c r="D87" s="32">
        <v>1738000</v>
      </c>
      <c r="E87" s="32"/>
    </row>
    <row r="88" spans="1:5" s="1" customFormat="1">
      <c r="A88" s="9" t="s">
        <v>12</v>
      </c>
      <c r="B88" s="16">
        <v>6000000590</v>
      </c>
      <c r="C88" s="10">
        <v>800</v>
      </c>
      <c r="D88" s="32">
        <v>69500</v>
      </c>
      <c r="E88" s="32"/>
    </row>
    <row r="89" spans="1:5" s="1" customFormat="1">
      <c r="A89" s="9" t="s">
        <v>20</v>
      </c>
      <c r="B89" s="16">
        <v>6000000590</v>
      </c>
      <c r="C89" s="10">
        <v>850</v>
      </c>
      <c r="D89" s="32">
        <v>69500</v>
      </c>
      <c r="E89" s="32"/>
    </row>
    <row r="90" spans="1:5" s="1" customFormat="1" ht="41.25" customHeight="1">
      <c r="A90" s="12" t="s">
        <v>21</v>
      </c>
      <c r="B90" s="20">
        <v>6000002030</v>
      </c>
      <c r="C90" s="11"/>
      <c r="D90" s="38">
        <f>D91</f>
        <v>1701417</v>
      </c>
      <c r="E90" s="31"/>
    </row>
    <row r="91" spans="1:5" s="1" customFormat="1" ht="53.4">
      <c r="A91" s="9" t="s">
        <v>8</v>
      </c>
      <c r="B91" s="16">
        <v>6000002030</v>
      </c>
      <c r="C91" s="10">
        <v>100</v>
      </c>
      <c r="D91" s="32">
        <v>1701417</v>
      </c>
      <c r="E91" s="32"/>
    </row>
    <row r="92" spans="1:5" s="1" customFormat="1" ht="27">
      <c r="A92" s="9" t="s">
        <v>9</v>
      </c>
      <c r="B92" s="16">
        <v>6000002030</v>
      </c>
      <c r="C92" s="10">
        <v>120</v>
      </c>
      <c r="D92" s="32">
        <v>1701417</v>
      </c>
      <c r="E92" s="32"/>
    </row>
    <row r="93" spans="1:5" s="1" customFormat="1">
      <c r="A93" s="12" t="s">
        <v>123</v>
      </c>
      <c r="B93" s="20" t="s">
        <v>126</v>
      </c>
      <c r="C93" s="11"/>
      <c r="D93" s="38">
        <f>D94+D97</f>
        <v>115000</v>
      </c>
      <c r="E93" s="31"/>
    </row>
    <row r="94" spans="1:5" s="1" customFormat="1" ht="27">
      <c r="A94" s="9" t="s">
        <v>125</v>
      </c>
      <c r="B94" s="16" t="s">
        <v>127</v>
      </c>
      <c r="C94" s="10"/>
      <c r="D94" s="32">
        <f>D95</f>
        <v>50000</v>
      </c>
      <c r="E94" s="32"/>
    </row>
    <row r="95" spans="1:5" s="1" customFormat="1" ht="27">
      <c r="A95" s="9" t="s">
        <v>44</v>
      </c>
      <c r="B95" s="16" t="s">
        <v>127</v>
      </c>
      <c r="C95" s="10">
        <v>200</v>
      </c>
      <c r="D95" s="32">
        <v>50000</v>
      </c>
      <c r="E95" s="32"/>
    </row>
    <row r="96" spans="1:5" s="1" customFormat="1" ht="27">
      <c r="A96" s="9" t="s">
        <v>6</v>
      </c>
      <c r="B96" s="16" t="s">
        <v>127</v>
      </c>
      <c r="C96" s="10">
        <v>240</v>
      </c>
      <c r="D96" s="32">
        <v>50000</v>
      </c>
      <c r="E96" s="32"/>
    </row>
    <row r="97" spans="1:5" s="1" customFormat="1" ht="27">
      <c r="A97" s="9" t="s">
        <v>124</v>
      </c>
      <c r="B97" s="16" t="s">
        <v>128</v>
      </c>
      <c r="C97" s="10"/>
      <c r="D97" s="32">
        <f>D98</f>
        <v>65000</v>
      </c>
      <c r="E97" s="32"/>
    </row>
    <row r="98" spans="1:5" s="1" customFormat="1" ht="27">
      <c r="A98" s="9" t="s">
        <v>44</v>
      </c>
      <c r="B98" s="16" t="s">
        <v>128</v>
      </c>
      <c r="C98" s="10">
        <v>200</v>
      </c>
      <c r="D98" s="32">
        <v>65000</v>
      </c>
      <c r="E98" s="32"/>
    </row>
    <row r="99" spans="1:5" s="1" customFormat="1" ht="27">
      <c r="A99" s="9" t="s">
        <v>6</v>
      </c>
      <c r="B99" s="16" t="s">
        <v>128</v>
      </c>
      <c r="C99" s="35">
        <v>240</v>
      </c>
      <c r="D99" s="36">
        <v>65000</v>
      </c>
      <c r="E99" s="35"/>
    </row>
    <row r="100" spans="1:5" s="1" customFormat="1" ht="27.6">
      <c r="A100" s="12" t="s">
        <v>22</v>
      </c>
      <c r="B100" s="20">
        <v>6000002040</v>
      </c>
      <c r="C100" s="12"/>
      <c r="D100" s="38">
        <f>D101+D103</f>
        <v>12028992</v>
      </c>
      <c r="E100" s="31"/>
    </row>
    <row r="101" spans="1:5" s="1" customFormat="1" ht="53.4">
      <c r="A101" s="9" t="s">
        <v>8</v>
      </c>
      <c r="B101" s="16">
        <v>6000002040</v>
      </c>
      <c r="C101" s="10">
        <v>100</v>
      </c>
      <c r="D101" s="32">
        <f>D102</f>
        <v>11565791</v>
      </c>
      <c r="E101" s="32"/>
    </row>
    <row r="102" spans="1:5" s="1" customFormat="1" ht="27">
      <c r="A102" s="9" t="s">
        <v>9</v>
      </c>
      <c r="B102" s="16">
        <v>6000002040</v>
      </c>
      <c r="C102" s="10">
        <v>120</v>
      </c>
      <c r="D102" s="32">
        <f>8837198+70000+2658593</f>
        <v>11565791</v>
      </c>
      <c r="E102" s="32"/>
    </row>
    <row r="103" spans="1:5" s="1" customFormat="1">
      <c r="A103" s="9" t="s">
        <v>23</v>
      </c>
      <c r="B103" s="16" t="s">
        <v>24</v>
      </c>
      <c r="C103" s="10">
        <v>500</v>
      </c>
      <c r="D103" s="32">
        <f>D104</f>
        <v>463201</v>
      </c>
      <c r="E103" s="32"/>
    </row>
    <row r="104" spans="1:5" s="1" customFormat="1">
      <c r="A104" s="9" t="s">
        <v>25</v>
      </c>
      <c r="B104" s="16">
        <v>6000002040</v>
      </c>
      <c r="C104" s="10">
        <v>540</v>
      </c>
      <c r="D104" s="32">
        <f>189417+273784</f>
        <v>463201</v>
      </c>
      <c r="E104" s="32"/>
    </row>
    <row r="105" spans="1:5" s="1" customFormat="1">
      <c r="A105" s="12" t="s">
        <v>26</v>
      </c>
      <c r="B105" s="20">
        <v>6000002400</v>
      </c>
      <c r="C105" s="12"/>
      <c r="D105" s="38">
        <f>D106+D108+D110</f>
        <v>1633277.87</v>
      </c>
      <c r="E105" s="31"/>
    </row>
    <row r="106" spans="1:5" s="1" customFormat="1" ht="53.4">
      <c r="A106" s="9" t="s">
        <v>8</v>
      </c>
      <c r="B106" s="16">
        <v>6000002400</v>
      </c>
      <c r="C106" s="10">
        <v>100</v>
      </c>
      <c r="D106" s="32">
        <v>250000</v>
      </c>
      <c r="E106" s="32"/>
    </row>
    <row r="107" spans="1:5" s="1" customFormat="1" ht="27">
      <c r="A107" s="9" t="s">
        <v>9</v>
      </c>
      <c r="B107" s="16">
        <v>6000002400</v>
      </c>
      <c r="C107" s="10">
        <v>120</v>
      </c>
      <c r="D107" s="32">
        <v>250000</v>
      </c>
      <c r="E107" s="32"/>
    </row>
    <row r="108" spans="1:5" s="1" customFormat="1" ht="27">
      <c r="A108" s="9" t="s">
        <v>9</v>
      </c>
      <c r="B108" s="16">
        <v>6000002400</v>
      </c>
      <c r="C108" s="10">
        <v>200</v>
      </c>
      <c r="D108" s="32">
        <f>D109</f>
        <v>1295381.8700000001</v>
      </c>
      <c r="E108" s="32"/>
    </row>
    <row r="109" spans="1:5" s="1" customFormat="1" ht="27">
      <c r="A109" s="9" t="s">
        <v>6</v>
      </c>
      <c r="B109" s="16">
        <v>6000002400</v>
      </c>
      <c r="C109" s="10">
        <v>240</v>
      </c>
      <c r="D109" s="32">
        <f>17500+80000+350000+85000+105000+60000+250000+137881.87+80000+50000+80000</f>
        <v>1295381.8700000001</v>
      </c>
      <c r="E109" s="32"/>
    </row>
    <row r="110" spans="1:5" s="1" customFormat="1">
      <c r="A110" s="9" t="s">
        <v>12</v>
      </c>
      <c r="B110" s="16">
        <v>6000002400</v>
      </c>
      <c r="C110" s="10">
        <v>800</v>
      </c>
      <c r="D110" s="32">
        <f>D111</f>
        <v>87896</v>
      </c>
      <c r="E110" s="32"/>
    </row>
    <row r="111" spans="1:5" s="1" customFormat="1">
      <c r="A111" s="9" t="s">
        <v>20</v>
      </c>
      <c r="B111" s="16">
        <v>6000002400</v>
      </c>
      <c r="C111" s="10">
        <v>850</v>
      </c>
      <c r="D111" s="32">
        <f>5000+896+82000</f>
        <v>87896</v>
      </c>
      <c r="E111" s="32"/>
    </row>
    <row r="112" spans="1:5" s="1" customFormat="1">
      <c r="A112" s="12" t="s">
        <v>27</v>
      </c>
      <c r="B112" s="20">
        <v>6000007050</v>
      </c>
      <c r="C112" s="12"/>
      <c r="D112" s="38">
        <f>D113</f>
        <v>100000</v>
      </c>
      <c r="E112" s="32"/>
    </row>
    <row r="113" spans="1:5" s="1" customFormat="1">
      <c r="A113" s="9" t="s">
        <v>12</v>
      </c>
      <c r="B113" s="16">
        <v>6000007050</v>
      </c>
      <c r="C113" s="10">
        <v>800</v>
      </c>
      <c r="D113" s="32">
        <v>100000</v>
      </c>
      <c r="E113" s="32"/>
    </row>
    <row r="114" spans="1:5" s="1" customFormat="1">
      <c r="A114" s="9" t="s">
        <v>28</v>
      </c>
      <c r="B114" s="16">
        <v>6000007050</v>
      </c>
      <c r="C114" s="10">
        <v>870</v>
      </c>
      <c r="D114" s="32">
        <v>100000</v>
      </c>
      <c r="E114" s="32"/>
    </row>
    <row r="115" spans="1:5" s="1" customFormat="1" ht="27.6">
      <c r="A115" s="12" t="s">
        <v>29</v>
      </c>
      <c r="B115" s="20">
        <v>6000051180</v>
      </c>
      <c r="C115" s="12"/>
      <c r="D115" s="38">
        <f>D116+D118</f>
        <v>393800</v>
      </c>
      <c r="E115" s="31">
        <f>E116+E118</f>
        <v>393800</v>
      </c>
    </row>
    <row r="116" spans="1:5" s="1" customFormat="1" ht="53.4">
      <c r="A116" s="9" t="s">
        <v>8</v>
      </c>
      <c r="B116" s="16">
        <v>6000051180</v>
      </c>
      <c r="C116" s="10">
        <v>100</v>
      </c>
      <c r="D116" s="32">
        <v>363800</v>
      </c>
      <c r="E116" s="32">
        <v>363800</v>
      </c>
    </row>
    <row r="117" spans="1:5" s="1" customFormat="1" ht="27">
      <c r="A117" s="9" t="s">
        <v>9</v>
      </c>
      <c r="B117" s="16">
        <v>6000051180</v>
      </c>
      <c r="C117" s="10">
        <v>120</v>
      </c>
      <c r="D117" s="32">
        <v>363800</v>
      </c>
      <c r="E117" s="32">
        <v>363800</v>
      </c>
    </row>
    <row r="118" spans="1:5" s="1" customFormat="1" ht="27">
      <c r="A118" s="9" t="s">
        <v>44</v>
      </c>
      <c r="B118" s="16">
        <v>6000051180</v>
      </c>
      <c r="C118" s="10">
        <v>200</v>
      </c>
      <c r="D118" s="32">
        <v>30000</v>
      </c>
      <c r="E118" s="32">
        <v>30000</v>
      </c>
    </row>
    <row r="119" spans="1:5" s="1" customFormat="1" ht="27">
      <c r="A119" s="9" t="s">
        <v>6</v>
      </c>
      <c r="B119" s="16">
        <v>6000051180</v>
      </c>
      <c r="C119" s="10">
        <v>240</v>
      </c>
      <c r="D119" s="32">
        <v>30000</v>
      </c>
      <c r="E119" s="32">
        <v>30000</v>
      </c>
    </row>
    <row r="120" spans="1:5" s="1" customFormat="1" ht="27.6">
      <c r="A120" s="12" t="s">
        <v>140</v>
      </c>
      <c r="B120" s="20" t="s">
        <v>141</v>
      </c>
      <c r="C120" s="11"/>
      <c r="D120" s="38">
        <f>D121</f>
        <v>100000</v>
      </c>
      <c r="E120" s="31"/>
    </row>
    <row r="121" spans="1:5" s="1" customFormat="1" ht="26.4">
      <c r="A121" s="13" t="s">
        <v>44</v>
      </c>
      <c r="B121" s="16" t="s">
        <v>141</v>
      </c>
      <c r="C121" s="10">
        <v>200</v>
      </c>
      <c r="D121" s="32">
        <f>D122</f>
        <v>100000</v>
      </c>
      <c r="E121" s="32"/>
    </row>
    <row r="122" spans="1:5" s="1" customFormat="1" ht="27">
      <c r="A122" s="9" t="s">
        <v>6</v>
      </c>
      <c r="B122" s="16" t="s">
        <v>141</v>
      </c>
      <c r="C122" s="10">
        <v>240</v>
      </c>
      <c r="D122" s="32">
        <v>100000</v>
      </c>
      <c r="E122" s="32"/>
    </row>
    <row r="123" spans="1:5" s="1" customFormat="1" ht="55.2">
      <c r="A123" s="12" t="s">
        <v>60</v>
      </c>
      <c r="B123" s="20" t="s">
        <v>130</v>
      </c>
      <c r="C123" s="11"/>
      <c r="D123" s="38">
        <f>D124</f>
        <v>3048500</v>
      </c>
      <c r="E123" s="31"/>
    </row>
    <row r="124" spans="1:5" s="1" customFormat="1">
      <c r="A124" s="9" t="s">
        <v>23</v>
      </c>
      <c r="B124" s="16" t="s">
        <v>130</v>
      </c>
      <c r="C124" s="10">
        <v>500</v>
      </c>
      <c r="D124" s="32">
        <v>3048500</v>
      </c>
      <c r="E124" s="32"/>
    </row>
    <row r="125" spans="1:5" s="1" customFormat="1">
      <c r="A125" s="9" t="s">
        <v>25</v>
      </c>
      <c r="B125" s="16" t="s">
        <v>130</v>
      </c>
      <c r="C125" s="10">
        <v>540</v>
      </c>
      <c r="D125" s="32">
        <v>3048500</v>
      </c>
      <c r="E125" s="32"/>
    </row>
    <row r="126" spans="1:5" s="1" customFormat="1" ht="55.2">
      <c r="A126" s="12" t="s">
        <v>61</v>
      </c>
      <c r="B126" s="20" t="s">
        <v>131</v>
      </c>
      <c r="C126" s="11"/>
      <c r="D126" s="38">
        <f>D127</f>
        <v>160400</v>
      </c>
      <c r="E126" s="31"/>
    </row>
    <row r="127" spans="1:5" s="1" customFormat="1">
      <c r="A127" s="9" t="s">
        <v>23</v>
      </c>
      <c r="B127" s="16" t="s">
        <v>131</v>
      </c>
      <c r="C127" s="10">
        <v>500</v>
      </c>
      <c r="D127" s="32">
        <v>160400</v>
      </c>
      <c r="E127" s="32"/>
    </row>
    <row r="128" spans="1:5" s="1" customFormat="1">
      <c r="A128" s="9" t="s">
        <v>25</v>
      </c>
      <c r="B128" s="16" t="s">
        <v>131</v>
      </c>
      <c r="C128" s="10">
        <v>540</v>
      </c>
      <c r="D128" s="32">
        <v>160400</v>
      </c>
      <c r="E128" s="32"/>
    </row>
    <row r="129" spans="1:5" s="1" customFormat="1">
      <c r="A129" s="12" t="s">
        <v>30</v>
      </c>
      <c r="B129" s="20" t="s">
        <v>132</v>
      </c>
      <c r="C129" s="12"/>
      <c r="D129" s="38">
        <f>D130</f>
        <v>4363900</v>
      </c>
      <c r="E129" s="31"/>
    </row>
    <row r="130" spans="1:5" s="1" customFormat="1" ht="53.4">
      <c r="A130" s="9" t="s">
        <v>8</v>
      </c>
      <c r="B130" s="16" t="s">
        <v>132</v>
      </c>
      <c r="C130" s="10">
        <v>100</v>
      </c>
      <c r="D130" s="32">
        <v>4363900</v>
      </c>
      <c r="E130" s="32"/>
    </row>
    <row r="131" spans="1:5" s="1" customFormat="1">
      <c r="A131" s="9" t="s">
        <v>19</v>
      </c>
      <c r="B131" s="16" t="s">
        <v>132</v>
      </c>
      <c r="C131" s="10">
        <v>110</v>
      </c>
      <c r="D131" s="32">
        <v>4363900</v>
      </c>
      <c r="E131" s="32"/>
    </row>
    <row r="132" spans="1:5" s="1" customFormat="1">
      <c r="A132" s="12" t="s">
        <v>31</v>
      </c>
      <c r="B132" s="20" t="s">
        <v>42</v>
      </c>
      <c r="C132" s="12"/>
      <c r="D132" s="38">
        <f>D133+D135</f>
        <v>903030.38</v>
      </c>
      <c r="E132" s="31"/>
    </row>
    <row r="133" spans="1:5" s="1" customFormat="1">
      <c r="A133" s="9" t="s">
        <v>31</v>
      </c>
      <c r="B133" s="16" t="s">
        <v>42</v>
      </c>
      <c r="C133" s="10">
        <v>100</v>
      </c>
      <c r="D133" s="32">
        <f>D134</f>
        <v>658628</v>
      </c>
      <c r="E133" s="32"/>
    </row>
    <row r="134" spans="1:5" s="1" customFormat="1" ht="39.6">
      <c r="A134" s="13" t="s">
        <v>32</v>
      </c>
      <c r="B134" s="16" t="s">
        <v>42</v>
      </c>
      <c r="C134" s="10">
        <v>110</v>
      </c>
      <c r="D134" s="32">
        <v>658628</v>
      </c>
      <c r="E134" s="32"/>
    </row>
    <row r="135" spans="1:5" s="1" customFormat="1" ht="27">
      <c r="A135" s="9" t="s">
        <v>134</v>
      </c>
      <c r="B135" s="16" t="s">
        <v>139</v>
      </c>
      <c r="C135" s="10">
        <v>100</v>
      </c>
      <c r="D135" s="32">
        <f>187713+56689.38</f>
        <v>244402.38</v>
      </c>
      <c r="E135" s="32"/>
    </row>
    <row r="136" spans="1:5" s="1" customFormat="1" ht="39.6">
      <c r="A136" s="13" t="s">
        <v>32</v>
      </c>
      <c r="B136" s="16" t="s">
        <v>139</v>
      </c>
      <c r="C136" s="10">
        <v>110</v>
      </c>
      <c r="D136" s="32">
        <f>187713+56689.38</f>
        <v>244402.38</v>
      </c>
      <c r="E136" s="32"/>
    </row>
    <row r="137" spans="1:5" s="1" customFormat="1" ht="41.4">
      <c r="A137" s="12" t="s">
        <v>138</v>
      </c>
      <c r="B137" s="20" t="s">
        <v>135</v>
      </c>
      <c r="C137" s="20"/>
      <c r="D137" s="38">
        <f>D139</f>
        <v>12312670.75</v>
      </c>
      <c r="E137" s="32"/>
    </row>
    <row r="138" spans="1:5" s="1" customFormat="1">
      <c r="A138" s="9" t="s">
        <v>23</v>
      </c>
      <c r="B138" s="30" t="s">
        <v>135</v>
      </c>
      <c r="C138" s="16" t="s">
        <v>136</v>
      </c>
      <c r="D138" s="32">
        <f>D139</f>
        <v>12312670.75</v>
      </c>
      <c r="E138" s="32"/>
    </row>
    <row r="139" spans="1:5" s="1" customFormat="1">
      <c r="A139" s="9" t="s">
        <v>25</v>
      </c>
      <c r="B139" s="30" t="s">
        <v>135</v>
      </c>
      <c r="C139" s="16" t="s">
        <v>137</v>
      </c>
      <c r="D139" s="32">
        <v>12312670.75</v>
      </c>
      <c r="E139" s="32"/>
    </row>
    <row r="140" spans="1:5" s="1" customFormat="1" ht="41.4">
      <c r="A140" s="12" t="s">
        <v>33</v>
      </c>
      <c r="B140" s="20">
        <v>6000059300</v>
      </c>
      <c r="C140" s="12"/>
      <c r="D140" s="38">
        <f>D141</f>
        <v>62580</v>
      </c>
      <c r="E140" s="31">
        <f>E141</f>
        <v>62580</v>
      </c>
    </row>
    <row r="141" spans="1:5" s="1" customFormat="1" ht="53.4">
      <c r="A141" s="9" t="s">
        <v>8</v>
      </c>
      <c r="B141" s="16">
        <v>6000059300</v>
      </c>
      <c r="C141" s="10">
        <v>100</v>
      </c>
      <c r="D141" s="32">
        <f>52580+10000</f>
        <v>62580</v>
      </c>
      <c r="E141" s="32">
        <f>52580+10000</f>
        <v>62580</v>
      </c>
    </row>
    <row r="142" spans="1:5" s="1" customFormat="1" ht="27">
      <c r="A142" s="9" t="s">
        <v>9</v>
      </c>
      <c r="B142" s="16">
        <v>6000059300</v>
      </c>
      <c r="C142" s="10">
        <v>120</v>
      </c>
      <c r="D142" s="32">
        <f>52580+10000</f>
        <v>62580</v>
      </c>
      <c r="E142" s="32">
        <f>52580+10000</f>
        <v>62580</v>
      </c>
    </row>
    <row r="143" spans="1:5" s="1" customFormat="1" ht="41.4">
      <c r="A143" s="12" t="s">
        <v>34</v>
      </c>
      <c r="B143" s="20" t="s">
        <v>35</v>
      </c>
      <c r="C143" s="12"/>
      <c r="D143" s="38">
        <f>D144</f>
        <v>8750</v>
      </c>
      <c r="E143" s="31">
        <f>E144</f>
        <v>8750</v>
      </c>
    </row>
    <row r="144" spans="1:5" s="1" customFormat="1" ht="27">
      <c r="A144" s="9" t="s">
        <v>44</v>
      </c>
      <c r="B144" s="16" t="s">
        <v>35</v>
      </c>
      <c r="C144" s="10">
        <v>100</v>
      </c>
      <c r="D144" s="32">
        <v>8750</v>
      </c>
      <c r="E144" s="32">
        <v>8750</v>
      </c>
    </row>
    <row r="145" spans="1:10" s="1" customFormat="1" ht="27">
      <c r="A145" s="9" t="s">
        <v>6</v>
      </c>
      <c r="B145" s="16" t="s">
        <v>35</v>
      </c>
      <c r="C145" s="10">
        <v>120</v>
      </c>
      <c r="D145" s="32">
        <v>8750</v>
      </c>
      <c r="E145" s="32">
        <v>8750</v>
      </c>
    </row>
    <row r="146" spans="1:10" s="1" customFormat="1" ht="27.6">
      <c r="A146" s="12" t="s">
        <v>46</v>
      </c>
      <c r="B146" s="20" t="s">
        <v>45</v>
      </c>
      <c r="C146" s="11"/>
      <c r="D146" s="38">
        <f>D147</f>
        <v>13950</v>
      </c>
      <c r="E146" s="31"/>
    </row>
    <row r="147" spans="1:10" s="1" customFormat="1" ht="27">
      <c r="A147" s="9" t="s">
        <v>44</v>
      </c>
      <c r="B147" s="16" t="s">
        <v>45</v>
      </c>
      <c r="C147" s="10">
        <v>200</v>
      </c>
      <c r="D147" s="32">
        <v>13950</v>
      </c>
      <c r="E147" s="32"/>
    </row>
    <row r="148" spans="1:10" s="1" customFormat="1" ht="27">
      <c r="A148" s="9" t="s">
        <v>6</v>
      </c>
      <c r="B148" s="16" t="s">
        <v>45</v>
      </c>
      <c r="C148" s="10">
        <v>240</v>
      </c>
      <c r="D148" s="32">
        <v>13950</v>
      </c>
      <c r="E148" s="32"/>
    </row>
    <row r="149" spans="1:10" s="1" customFormat="1" ht="27.6">
      <c r="A149" s="12" t="s">
        <v>54</v>
      </c>
      <c r="B149" s="20" t="s">
        <v>53</v>
      </c>
      <c r="C149" s="28"/>
      <c r="D149" s="38">
        <f>D150</f>
        <v>5980</v>
      </c>
      <c r="E149" s="34"/>
    </row>
    <row r="150" spans="1:10" s="1" customFormat="1" ht="27">
      <c r="A150" s="9" t="s">
        <v>44</v>
      </c>
      <c r="B150" s="16" t="s">
        <v>53</v>
      </c>
      <c r="C150" s="10">
        <v>200</v>
      </c>
      <c r="D150" s="32">
        <v>5980</v>
      </c>
      <c r="E150" s="32"/>
    </row>
    <row r="151" spans="1:10" s="1" customFormat="1" ht="27">
      <c r="A151" s="9" t="s">
        <v>6</v>
      </c>
      <c r="B151" s="16" t="s">
        <v>53</v>
      </c>
      <c r="C151" s="10">
        <v>240</v>
      </c>
      <c r="D151" s="32">
        <v>5980</v>
      </c>
      <c r="E151" s="32"/>
    </row>
    <row r="152" spans="1:10" s="1" customFormat="1" ht="27.6">
      <c r="A152" s="12" t="s">
        <v>36</v>
      </c>
      <c r="B152" s="20" t="s">
        <v>55</v>
      </c>
      <c r="C152" s="12"/>
      <c r="D152" s="38">
        <f>D153</f>
        <v>484877.78</v>
      </c>
      <c r="E152" s="31"/>
      <c r="J152" s="1" t="s">
        <v>52</v>
      </c>
    </row>
    <row r="153" spans="1:10" s="1" customFormat="1" ht="53.4">
      <c r="A153" s="9" t="s">
        <v>8</v>
      </c>
      <c r="B153" s="16" t="s">
        <v>133</v>
      </c>
      <c r="C153" s="10">
        <v>100</v>
      </c>
      <c r="D153" s="32">
        <v>484877.78</v>
      </c>
      <c r="E153" s="32"/>
    </row>
    <row r="154" spans="1:10" s="1" customFormat="1">
      <c r="A154" s="9" t="s">
        <v>19</v>
      </c>
      <c r="B154" s="16" t="s">
        <v>133</v>
      </c>
      <c r="C154" s="10">
        <v>110</v>
      </c>
      <c r="D154" s="32">
        <v>484877.78</v>
      </c>
      <c r="E154" s="32"/>
    </row>
    <row r="155" spans="1:10" s="1" customFormat="1">
      <c r="A155" s="7" t="s">
        <v>37</v>
      </c>
      <c r="B155" s="15"/>
      <c r="C155" s="7"/>
      <c r="D155" s="33">
        <f>D14+D17+D22+D25+D28+D46+D73+D76</f>
        <v>57897482.789999999</v>
      </c>
      <c r="E155" s="33">
        <f>E140+E143+E115</f>
        <v>465130</v>
      </c>
    </row>
    <row r="156" spans="1:10" ht="15.6">
      <c r="A156" s="14"/>
    </row>
  </sheetData>
  <autoFilter ref="A13:E13"/>
  <pageMargins left="0.70866141732283472" right="0.70866141732283472" top="0.74803149606299213" bottom="0.74803149606299213" header="0.31496062992125984" footer="0.31496062992125984"/>
  <pageSetup paperSize="9" scale="8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2018-02-19T13:05:39Z</dcterms:modified>
</cp:coreProperties>
</file>