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<sst xmlns="http://schemas.openxmlformats.org/spreadsheetml/2006/main" count="422" uniqueCount="134">
  <si>
    <t/>
  </si>
  <si>
    <t>Код по бюджетной классификации</t>
  </si>
  <si>
    <t>Администратор</t>
  </si>
  <si>
    <t>КВД</t>
  </si>
  <si>
    <t>Элемент</t>
  </si>
  <si>
    <t>Группа подвида доходов</t>
  </si>
  <si>
    <t>Аналитическая группа</t>
  </si>
  <si>
    <t>Наименование</t>
  </si>
  <si>
    <t>Текущий финансовый год</t>
  </si>
  <si>
    <t>1</t>
  </si>
  <si>
    <t>2</t>
  </si>
  <si>
    <t>3</t>
  </si>
  <si>
    <t>4</t>
  </si>
  <si>
    <t>5</t>
  </si>
  <si>
    <t>6</t>
  </si>
  <si>
    <t>7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</si>
  <si>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</si>
  <si>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</si>
  <si>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</si>
  <si>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</si>
  <si>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</si>
  <si>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</si>
  <si>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</si>
  <si>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</si>
  <si>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</si>
  <si>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</si>
  <si>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01</t>
  </si>
  <si>
    <t>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</si>
  <si>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</si>
  <si>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</si>
  <si>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</si>
  <si>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</si>
  <si>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</si>
  <si>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</si>
  <si>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</si>
  <si>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</si>
  <si>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</si>
  <si>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</si>
  <si>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</si>
  <si>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</si>
  <si>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</si>
  <si>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</si>
  <si>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</si>
  <si>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</si>
  <si>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</si>
  <si>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Единый налог на вмененный доход для отдельных видов деятельности</t>
  </si>
  <si>
    <t>10502010</t>
  </si>
  <si>
    <t>02</t>
  </si>
  <si>
    <t>Единый сельскохозяйственный налог</t>
  </si>
  <si>
    <t>10503010</t>
  </si>
  <si>
    <t>10600000</t>
  </si>
  <si>
    <t>НАЛОГИ НА ИМУЩЕСТВО</t>
  </si>
  <si>
    <t>10601030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</si>
  <si>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</si>
  <si>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</si>
  <si>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</si>
  <si>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</si>
  <si>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</si>
  <si>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городских поселений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</si>
  <si>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</si>
  <si>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</si>
  <si>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10800000</t>
  </si>
  <si>
    <t>ГОСУДАРСТВЕННАЯ ПОШЛИНА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</si>
  <si>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</si>
  <si>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</si>
  <si>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</t>
  </si>
  <si>
    <t>10807175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</si>
  <si>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</si>
  <si>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</si>
  <si>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</si>
  <si>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</si>
  <si>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</si>
  <si>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</t>
  </si>
  <si>
    <t>120</t>
  </si>
  <si>
    <t>11105035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</si>
  <si>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</si>
  <si>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</si>
  <si>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</si>
  <si>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</si>
  <si>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</t>
  </si>
  <si>
    <t>ДОХОДЫ ОТ ОКАЗАНИЯ ПЛАТНЫХ УСЛУГ (РАБОТ) И КОМПЕНСАЦИИ ЗАТРАТ ГОСУДАРСТВА</t>
  </si>
  <si>
    <t>11301995</t>
  </si>
  <si>
    <t>Прочие доходы от оказания платных услуг (работ) получателями средств бюджетов муниципальных районов</t>
  </si>
  <si>
    <t>130</t>
  </si>
  <si>
    <t>Прочие доходы от оказания платных услуг (работ) получателями средств бюджетов городских поселений</t>
  </si>
  <si>
    <t>11400000</t>
  </si>
  <si>
    <t>ДОХОДЫ ОТ ПРОДАЖИ МАТЕРИАЛЬНЫХ И НЕМАТЕРИАЛЬНЫХ АКТИВОВ</t>
  </si>
  <si>
    <t>11406013</t>
  </si>
  <si>
    <t>430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</si>
  <si>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</si>
  <si>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</si>
  <si>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</si>
  <si>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</si>
  <si>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</si>
  <si>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</si>
  <si>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151</t>
  </si>
  <si>
    <t>Дотации бюджетам городских поселений на выравнивание бюджетной обеспеченности</t>
  </si>
  <si>
    <t>20215002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</si>
  <si>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</si>
  <si>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</si>
  <si>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20219999</t>
  </si>
  <si>
    <t>Прочие дотации</t>
  </si>
  <si>
    <t>Прочие дотации бюджетам городских поселений</t>
  </si>
  <si>
    <t>20230024</t>
  </si>
  <si>
    <t>Субвенции местным бюджетам на выполнение передаваемых полномочий субъектов Российской Федерации</t>
  </si>
  <si>
    <t>0102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</si>
  <si>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</si>
  <si>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</si>
  <si>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</si>
  <si>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</si>
  <si>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</si>
  <si>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</si>
  <si>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20249999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</si>
  <si>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</si>
  <si>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</si>
  <si>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</si>
  <si>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</si>
  <si>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21805030</t>
  </si>
  <si>
    <t>Доходы бюджетов муниципальных районов от возврата иными организациями остатков субсидий прошлых лет</t>
  </si>
  <si>
    <t>180</t>
  </si>
  <si>
    <t>Доходы бюджетов городских поселений от возврата иными организациями остатков субсидий прошлых лет</t>
  </si>
  <si>
    <t>Итого</t>
  </si>
  <si>
    <t>Приложение 1</t>
  </si>
  <si>
    <t xml:space="preserve">к решению Совета депутатов </t>
  </si>
  <si>
    <t xml:space="preserve">городского поселения Куминский </t>
  </si>
  <si>
    <t>Доходы бюджета муниципального образования</t>
  </si>
  <si>
    <t xml:space="preserve"> городское поселение Куминский </t>
  </si>
  <si>
    <t xml:space="preserve">на 2018 год           </t>
  </si>
  <si>
    <t>в рублях</t>
  </si>
  <si>
    <t xml:space="preserve"> № 35</t>
  </si>
  <si>
    <t>от «28» декабря 2018 года</t>
  </si>
  <si>
    <t>Субвенции  бюджетам городских поселений на выполнение передаваемых полномочий субъектов Российской Федерации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</si>
  <si>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</si>
  <si>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Доходы от продажи земельных участков, государственная собственность на которые не разграничена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</si>
</sst>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33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5"/>
    </xf>
    <xf numFmtId="0" fontId="24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Alignment="1">
      <alignment shrinkToFit="1"/>
    </xf>
    <xf numFmtId="0" fontId="4" fillId="33" borderId="13" xfId="0" applyNumberFormat="1" applyFont="1" applyFill="1" applyBorder="1" applyAlignment="1">
      <alignment horizontal="center" vertical="center" wrapText="1" shrinkToFit="1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top" wrapText="1" shrinkToFit="1"/>
    </xf>
    <xf numFmtId="0" fontId="5" fillId="33" borderId="16" xfId="0" applyNumberFormat="1" applyFont="1" applyFill="1" applyBorder="1" applyAlignment="1">
      <alignment horizontal="center" vertical="top" wrapText="1" shrinkToFit="1"/>
    </xf>
    <xf numFmtId="0" fontId="5" fillId="33" borderId="16" xfId="0" applyNumberFormat="1" applyFont="1" applyFill="1" applyBorder="1" applyAlignment="1">
      <alignment horizontal="center" vertical="top" wrapText="1" shrinkToFit="1"/>
    </xf>
    <xf numFmtId="0" fontId="5" fillId="33" borderId="15" xfId="0" applyNumberFormat="1" applyFont="1" applyFill="1" applyBorder="1" applyAlignment="1">
      <alignment horizontal="center" vertical="top" wrapText="1" shrinkToFit="1"/>
    </xf>
    <xf numFmtId="0" fontId="5" fillId="33" borderId="17" xfId="0" applyNumberFormat="1" applyFont="1" applyFill="1" applyBorder="1" applyAlignment="1">
      <alignment horizontal="center" vertical="top" wrapText="1" shrinkToFit="1"/>
    </xf>
    <xf numFmtId="0" fontId="4" fillId="33" borderId="13" xfId="0" applyNumberFormat="1" applyFont="1" applyFill="1" applyBorder="1" applyAlignment="1">
      <alignment horizontal="center" vertical="top" wrapText="1" shrinkToFit="1"/>
    </xf>
    <xf numFmtId="0" fontId="4" fillId="33" borderId="14" xfId="0" applyNumberFormat="1" applyFont="1" applyFill="1" applyBorder="1" applyAlignment="1">
      <alignment horizontal="center" vertical="top" wrapText="1" shrinkToFit="1"/>
    </xf>
    <xf numFmtId="0" fontId="4" fillId="33" borderId="14" xfId="0" applyNumberFormat="1" applyFont="1" applyFill="1" applyBorder="1" applyAlignment="1">
      <alignment horizontal="center" vertical="top" wrapText="1" shrinkToFit="1"/>
    </xf>
    <xf numFmtId="0" fontId="4" fillId="33" borderId="13" xfId="0" applyNumberFormat="1" applyFont="1" applyFill="1" applyBorder="1" applyAlignment="1">
      <alignment horizontal="left" vertical="top" wrapText="1" shrinkToFit="1"/>
    </xf>
    <xf numFmtId="4" fontId="4" fillId="33" borderId="18" xfId="0" applyNumberFormat="1" applyFont="1" applyFill="1" applyBorder="1" applyAlignment="1">
      <alignment horizontal="right" vertical="top" wrapText="1" shrinkToFit="1"/>
    </xf>
    <xf numFmtId="0" fontId="4" fillId="33" borderId="19" xfId="0" applyNumberFormat="1" applyFont="1" applyFill="1" applyBorder="1" applyAlignment="1">
      <alignment horizontal="right" vertical="top" wrapText="1" shrinkToFit="1"/>
    </xf>
    <xf numFmtId="4" fontId="4" fillId="33" borderId="20" xfId="0" applyNumberFormat="1" applyFont="1" applyFill="1" applyBorder="1" applyAlignment="1">
      <alignment horizontal="right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zoomScalePageLayoutView="0" workbookViewId="0" topLeftCell="A1">
      <selection activeCell="L89" sqref="L89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.7109375" style="1" customWidth="1"/>
    <col min="4" max="4" width="5.7109375" style="1" customWidth="1"/>
    <col min="5" max="5" width="7.7109375" style="1" customWidth="1"/>
    <col min="6" max="6" width="6.7109375" style="1" customWidth="1"/>
    <col min="7" max="7" width="1.7109375" style="1" customWidth="1"/>
    <col min="8" max="8" width="2.7109375" style="1" customWidth="1"/>
    <col min="9" max="9" width="1.7109375" style="1" customWidth="1"/>
    <col min="10" max="10" width="4.7109375" style="1" customWidth="1"/>
    <col min="11" max="11" width="1.7109375" style="1" customWidth="1"/>
    <col min="12" max="12" width="12.7109375" style="1" customWidth="1"/>
    <col min="13" max="14" width="2.7109375" style="1" customWidth="1"/>
    <col min="15" max="15" width="0.2890625" style="1" customWidth="1"/>
    <col min="16" max="16" width="6.7109375" style="1" customWidth="1"/>
    <col min="17" max="17" width="5.7109375" style="1" customWidth="1"/>
    <col min="18" max="18" width="6.7109375" style="1" customWidth="1"/>
    <col min="19" max="19" width="1.7109375" style="1" customWidth="1"/>
    <col min="20" max="20" width="4.7109375" style="1" customWidth="1"/>
    <col min="21" max="21" width="3.7109375" style="1" customWidth="1"/>
    <col min="22" max="22" width="4.7109375" style="1" customWidth="1"/>
  </cols>
  <sheetData>
    <row r="1" ht="12.75">
      <c r="J1" s="3" t="s">
        <v>122</v>
      </c>
    </row>
    <row r="2" ht="12.75">
      <c r="J2" s="3" t="s">
        <v>123</v>
      </c>
    </row>
    <row r="3" ht="12.75">
      <c r="J3" s="3" t="s">
        <v>124</v>
      </c>
    </row>
    <row r="4" ht="12.75">
      <c r="J4" s="3" t="s">
        <v>130</v>
      </c>
    </row>
    <row r="5" ht="12.75">
      <c r="J5" s="3" t="s">
        <v>129</v>
      </c>
    </row>
    <row r="6" ht="15">
      <c r="J6" s="4" t="s">
        <v>125</v>
      </c>
    </row>
    <row r="7" ht="15">
      <c r="J7" s="4" t="s">
        <v>126</v>
      </c>
    </row>
    <row r="8" ht="15">
      <c r="J8" s="4" t="s">
        <v>127</v>
      </c>
    </row>
    <row r="9" spans="19:22" ht="13.5" thickBot="1">
      <c r="S9" s="6" t="s">
        <v>128</v>
      </c>
      <c r="T9" s="5"/>
      <c r="U9" s="5"/>
      <c r="V9" s="5"/>
    </row>
    <row r="10" spans="1:22" s="9" customFormat="1" ht="13.5" customHeight="1" thickBot="1">
      <c r="A10" s="7" t="s">
        <v>1</v>
      </c>
      <c r="B10" s="7"/>
      <c r="C10" s="7"/>
      <c r="D10" s="7"/>
      <c r="E10" s="7"/>
      <c r="F10" s="7"/>
      <c r="G10" s="7"/>
      <c r="H10" s="7" t="s">
        <v>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8" t="s">
        <v>8</v>
      </c>
      <c r="T10" s="8"/>
      <c r="U10" s="8"/>
      <c r="V10" s="8"/>
    </row>
    <row r="11" spans="1:22" s="9" customFormat="1" ht="33.75" customHeight="1">
      <c r="A11" s="10" t="s">
        <v>2</v>
      </c>
      <c r="B11" s="11" t="s">
        <v>3</v>
      </c>
      <c r="C11" s="12" t="s">
        <v>4</v>
      </c>
      <c r="D11" s="12"/>
      <c r="E11" s="11" t="s">
        <v>5</v>
      </c>
      <c r="F11" s="12" t="s">
        <v>6</v>
      </c>
      <c r="G11" s="1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  <c r="U11" s="8"/>
      <c r="V11" s="8"/>
    </row>
    <row r="12" spans="1:22" s="9" customFormat="1" ht="13.5" customHeight="1" thickBot="1">
      <c r="A12" s="13" t="s">
        <v>9</v>
      </c>
      <c r="B12" s="14" t="s">
        <v>10</v>
      </c>
      <c r="C12" s="15" t="s">
        <v>11</v>
      </c>
      <c r="D12" s="15"/>
      <c r="E12" s="14" t="s">
        <v>12</v>
      </c>
      <c r="F12" s="15" t="s">
        <v>13</v>
      </c>
      <c r="G12" s="15"/>
      <c r="H12" s="16" t="s">
        <v>14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 t="s">
        <v>15</v>
      </c>
      <c r="T12" s="17"/>
      <c r="U12" s="17"/>
      <c r="V12" s="17"/>
    </row>
    <row r="13" spans="1:22" s="9" customFormat="1" ht="13.5" customHeight="1">
      <c r="A13" s="18" t="s">
        <v>16</v>
      </c>
      <c r="B13" s="19" t="s">
        <v>17</v>
      </c>
      <c r="C13" s="20" t="s">
        <v>18</v>
      </c>
      <c r="D13" s="20"/>
      <c r="E13" s="19" t="s">
        <v>19</v>
      </c>
      <c r="F13" s="20" t="s">
        <v>16</v>
      </c>
      <c r="G13" s="20"/>
      <c r="H13" s="21" t="s">
        <v>20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>
        <f>10810104.68</f>
        <v>10810104.68</v>
      </c>
      <c r="T13" s="22"/>
      <c r="U13" s="22"/>
      <c r="V13" s="22"/>
    </row>
    <row r="14" spans="1:22" s="9" customFormat="1" ht="13.5" customHeight="1">
      <c r="A14" s="18" t="s">
        <v>16</v>
      </c>
      <c r="B14" s="19" t="s">
        <v>21</v>
      </c>
      <c r="C14" s="20" t="s">
        <v>18</v>
      </c>
      <c r="D14" s="20"/>
      <c r="E14" s="19" t="s">
        <v>19</v>
      </c>
      <c r="F14" s="20" t="s">
        <v>16</v>
      </c>
      <c r="G14" s="20"/>
      <c r="H14" s="21" t="s">
        <v>22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>
        <f>4510436.5</f>
        <v>4510436.5</v>
      </c>
      <c r="T14" s="22"/>
      <c r="U14" s="22"/>
      <c r="V14" s="22"/>
    </row>
    <row r="15" spans="1:22" s="9" customFormat="1" ht="43.5" customHeight="1">
      <c r="A15" s="18" t="s">
        <v>16</v>
      </c>
      <c r="B15" s="19" t="s">
        <v>23</v>
      </c>
      <c r="C15" s="20" t="s">
        <v>18</v>
      </c>
      <c r="D15" s="20"/>
      <c r="E15" s="19" t="s">
        <v>19</v>
      </c>
      <c r="F15" s="20" t="s">
        <v>16</v>
      </c>
      <c r="G15" s="20"/>
      <c r="H15" s="21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>
        <f>4502000</f>
        <v>4502000</v>
      </c>
      <c r="T15" s="22"/>
      <c r="U15" s="22"/>
      <c r="V15" s="22"/>
    </row>
    <row r="16" spans="1:22" s="9" customFormat="1" ht="42" customHeight="1">
      <c r="A16" s="18" t="s">
        <v>25</v>
      </c>
      <c r="B16" s="19" t="s">
        <v>23</v>
      </c>
      <c r="C16" s="20" t="s">
        <v>26</v>
      </c>
      <c r="D16" s="20"/>
      <c r="E16" s="19" t="s">
        <v>19</v>
      </c>
      <c r="F16" s="20" t="s">
        <v>27</v>
      </c>
      <c r="G16" s="20"/>
      <c r="H16" s="21" t="s">
        <v>24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>
        <f>4502000</f>
        <v>4502000</v>
      </c>
      <c r="T16" s="22"/>
      <c r="U16" s="22"/>
      <c r="V16" s="22"/>
    </row>
    <row r="17" spans="1:22" s="9" customFormat="1" ht="72.75" customHeight="1">
      <c r="A17" s="18" t="s">
        <v>16</v>
      </c>
      <c r="B17" s="19" t="s">
        <v>28</v>
      </c>
      <c r="C17" s="20" t="s">
        <v>18</v>
      </c>
      <c r="D17" s="20"/>
      <c r="E17" s="19" t="s">
        <v>19</v>
      </c>
      <c r="F17" s="20" t="s">
        <v>16</v>
      </c>
      <c r="G17" s="20"/>
      <c r="H17" s="21" t="s">
        <v>29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>
        <f>786.5</f>
        <v>786.5</v>
      </c>
      <c r="T17" s="22"/>
      <c r="U17" s="22"/>
      <c r="V17" s="22"/>
    </row>
    <row r="18" spans="1:22" s="9" customFormat="1" ht="71.25" customHeight="1">
      <c r="A18" s="18" t="s">
        <v>25</v>
      </c>
      <c r="B18" s="19" t="s">
        <v>28</v>
      </c>
      <c r="C18" s="20" t="s">
        <v>26</v>
      </c>
      <c r="D18" s="20"/>
      <c r="E18" s="19" t="s">
        <v>19</v>
      </c>
      <c r="F18" s="20" t="s">
        <v>27</v>
      </c>
      <c r="G18" s="20"/>
      <c r="H18" s="21" t="s">
        <v>29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>
        <f>786.5</f>
        <v>786.5</v>
      </c>
      <c r="T18" s="22"/>
      <c r="U18" s="22"/>
      <c r="V18" s="22"/>
    </row>
    <row r="19" spans="1:22" s="9" customFormat="1" ht="33" customHeight="1">
      <c r="A19" s="18" t="s">
        <v>16</v>
      </c>
      <c r="B19" s="19" t="s">
        <v>30</v>
      </c>
      <c r="C19" s="20" t="s">
        <v>18</v>
      </c>
      <c r="D19" s="20"/>
      <c r="E19" s="19" t="s">
        <v>19</v>
      </c>
      <c r="F19" s="20" t="s">
        <v>16</v>
      </c>
      <c r="G19" s="20"/>
      <c r="H19" s="21" t="s">
        <v>31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>
        <f>7650</f>
        <v>7650</v>
      </c>
      <c r="T19" s="22"/>
      <c r="U19" s="22"/>
      <c r="V19" s="22"/>
    </row>
    <row r="20" spans="1:22" s="9" customFormat="1" ht="33.75" customHeight="1">
      <c r="A20" s="18" t="s">
        <v>25</v>
      </c>
      <c r="B20" s="19" t="s">
        <v>30</v>
      </c>
      <c r="C20" s="20" t="s">
        <v>26</v>
      </c>
      <c r="D20" s="20"/>
      <c r="E20" s="19" t="s">
        <v>19</v>
      </c>
      <c r="F20" s="20" t="s">
        <v>27</v>
      </c>
      <c r="G20" s="20"/>
      <c r="H20" s="21" t="s">
        <v>31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>
        <f>7650</f>
        <v>7650</v>
      </c>
      <c r="T20" s="22"/>
      <c r="U20" s="22"/>
      <c r="V20" s="22"/>
    </row>
    <row r="21" spans="1:22" s="9" customFormat="1" ht="23.25" customHeight="1">
      <c r="A21" s="18" t="s">
        <v>16</v>
      </c>
      <c r="B21" s="19" t="s">
        <v>32</v>
      </c>
      <c r="C21" s="20" t="s">
        <v>18</v>
      </c>
      <c r="D21" s="20"/>
      <c r="E21" s="19" t="s">
        <v>19</v>
      </c>
      <c r="F21" s="20" t="s">
        <v>16</v>
      </c>
      <c r="G21" s="20"/>
      <c r="H21" s="21" t="s">
        <v>33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f>3695125.35</f>
        <v>3695125.35</v>
      </c>
      <c r="T21" s="22"/>
      <c r="U21" s="22"/>
      <c r="V21" s="22"/>
    </row>
    <row r="22" spans="1:22" s="9" customFormat="1" ht="45" customHeight="1">
      <c r="A22" s="18" t="s">
        <v>16</v>
      </c>
      <c r="B22" s="19" t="s">
        <v>34</v>
      </c>
      <c r="C22" s="20" t="s">
        <v>18</v>
      </c>
      <c r="D22" s="20"/>
      <c r="E22" s="19" t="s">
        <v>19</v>
      </c>
      <c r="F22" s="20" t="s">
        <v>16</v>
      </c>
      <c r="G22" s="20"/>
      <c r="H22" s="21" t="s">
        <v>35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>
        <f>1522865.71</f>
        <v>1522865.71</v>
      </c>
      <c r="T22" s="22"/>
      <c r="U22" s="22"/>
      <c r="V22" s="22"/>
    </row>
    <row r="23" spans="1:22" s="9" customFormat="1" ht="42.75" customHeight="1">
      <c r="A23" s="18" t="s">
        <v>36</v>
      </c>
      <c r="B23" s="19" t="s">
        <v>34</v>
      </c>
      <c r="C23" s="20" t="s">
        <v>26</v>
      </c>
      <c r="D23" s="20"/>
      <c r="E23" s="19" t="s">
        <v>19</v>
      </c>
      <c r="F23" s="20" t="s">
        <v>27</v>
      </c>
      <c r="G23" s="20"/>
      <c r="H23" s="21" t="s">
        <v>35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>
        <f>1522865.71</f>
        <v>1522865.71</v>
      </c>
      <c r="T23" s="22"/>
      <c r="U23" s="22"/>
      <c r="V23" s="22"/>
    </row>
    <row r="24" spans="1:22" s="9" customFormat="1" ht="52.5" customHeight="1">
      <c r="A24" s="18" t="s">
        <v>16</v>
      </c>
      <c r="B24" s="19" t="s">
        <v>37</v>
      </c>
      <c r="C24" s="20" t="s">
        <v>18</v>
      </c>
      <c r="D24" s="20"/>
      <c r="E24" s="19" t="s">
        <v>19</v>
      </c>
      <c r="F24" s="20" t="s">
        <v>16</v>
      </c>
      <c r="G24" s="20"/>
      <c r="H24" s="21" t="s">
        <v>38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>
        <f>15072.78</f>
        <v>15072.78</v>
      </c>
      <c r="T24" s="22"/>
      <c r="U24" s="22"/>
      <c r="V24" s="22"/>
    </row>
    <row r="25" spans="1:22" s="9" customFormat="1" ht="54" customHeight="1">
      <c r="A25" s="18" t="s">
        <v>36</v>
      </c>
      <c r="B25" s="19" t="s">
        <v>37</v>
      </c>
      <c r="C25" s="20" t="s">
        <v>26</v>
      </c>
      <c r="D25" s="20"/>
      <c r="E25" s="19" t="s">
        <v>19</v>
      </c>
      <c r="F25" s="20" t="s">
        <v>27</v>
      </c>
      <c r="G25" s="20"/>
      <c r="H25" s="21" t="s">
        <v>38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>
        <f>15072.78</f>
        <v>15072.78</v>
      </c>
      <c r="T25" s="22"/>
      <c r="U25" s="22"/>
      <c r="V25" s="22"/>
    </row>
    <row r="26" spans="1:22" s="9" customFormat="1" ht="42" customHeight="1">
      <c r="A26" s="18" t="s">
        <v>16</v>
      </c>
      <c r="B26" s="19" t="s">
        <v>39</v>
      </c>
      <c r="C26" s="20" t="s">
        <v>18</v>
      </c>
      <c r="D26" s="20"/>
      <c r="E26" s="19" t="s">
        <v>19</v>
      </c>
      <c r="F26" s="20" t="s">
        <v>16</v>
      </c>
      <c r="G26" s="20"/>
      <c r="H26" s="21" t="s">
        <v>40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>
        <f>2507233.58</f>
        <v>2507233.58</v>
      </c>
      <c r="T26" s="22"/>
      <c r="U26" s="22"/>
      <c r="V26" s="22"/>
    </row>
    <row r="27" spans="1:22" s="9" customFormat="1" ht="45.75" customHeight="1">
      <c r="A27" s="18" t="s">
        <v>36</v>
      </c>
      <c r="B27" s="19" t="s">
        <v>39</v>
      </c>
      <c r="C27" s="20" t="s">
        <v>26</v>
      </c>
      <c r="D27" s="20"/>
      <c r="E27" s="19" t="s">
        <v>19</v>
      </c>
      <c r="F27" s="20" t="s">
        <v>27</v>
      </c>
      <c r="G27" s="20"/>
      <c r="H27" s="21" t="s">
        <v>40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>
        <f>2507233.58</f>
        <v>2507233.58</v>
      </c>
      <c r="T27" s="22"/>
      <c r="U27" s="22"/>
      <c r="V27" s="22"/>
    </row>
    <row r="28" spans="1:22" s="9" customFormat="1" ht="41.25" customHeight="1">
      <c r="A28" s="18" t="s">
        <v>16</v>
      </c>
      <c r="B28" s="19" t="s">
        <v>41</v>
      </c>
      <c r="C28" s="20" t="s">
        <v>18</v>
      </c>
      <c r="D28" s="20"/>
      <c r="E28" s="19" t="s">
        <v>19</v>
      </c>
      <c r="F28" s="20" t="s">
        <v>16</v>
      </c>
      <c r="G28" s="20"/>
      <c r="H28" s="21" t="s">
        <v>42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>
        <f>-350046.72</f>
        <v>-350046.72</v>
      </c>
      <c r="T28" s="22"/>
      <c r="U28" s="22"/>
      <c r="V28" s="22"/>
    </row>
    <row r="29" spans="1:22" s="9" customFormat="1" ht="44.25" customHeight="1">
      <c r="A29" s="18" t="s">
        <v>36</v>
      </c>
      <c r="B29" s="19" t="s">
        <v>41</v>
      </c>
      <c r="C29" s="20" t="s">
        <v>26</v>
      </c>
      <c r="D29" s="20"/>
      <c r="E29" s="19" t="s">
        <v>19</v>
      </c>
      <c r="F29" s="20" t="s">
        <v>27</v>
      </c>
      <c r="G29" s="20"/>
      <c r="H29" s="21" t="s">
        <v>42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>
        <f>-350046.72</f>
        <v>-350046.72</v>
      </c>
      <c r="T29" s="22"/>
      <c r="U29" s="22"/>
      <c r="V29" s="22"/>
    </row>
    <row r="30" spans="1:22" s="9" customFormat="1" ht="12.75">
      <c r="A30" s="18" t="s">
        <v>16</v>
      </c>
      <c r="B30" s="19" t="s">
        <v>43</v>
      </c>
      <c r="C30" s="20" t="s">
        <v>18</v>
      </c>
      <c r="D30" s="20"/>
      <c r="E30" s="19" t="s">
        <v>19</v>
      </c>
      <c r="F30" s="20" t="s">
        <v>16</v>
      </c>
      <c r="G30" s="20"/>
      <c r="H30" s="21" t="s">
        <v>44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>
        <f>359118.32</f>
        <v>359118.32</v>
      </c>
      <c r="T30" s="22"/>
      <c r="U30" s="22"/>
      <c r="V30" s="22"/>
    </row>
    <row r="31" spans="1:22" s="9" customFormat="1" ht="12.75">
      <c r="A31" s="18" t="s">
        <v>16</v>
      </c>
      <c r="B31" s="19" t="s">
        <v>46</v>
      </c>
      <c r="C31" s="20" t="s">
        <v>18</v>
      </c>
      <c r="D31" s="20"/>
      <c r="E31" s="19" t="s">
        <v>19</v>
      </c>
      <c r="F31" s="20" t="s">
        <v>16</v>
      </c>
      <c r="G31" s="20"/>
      <c r="H31" s="21" t="s">
        <v>45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>
        <f>330000</f>
        <v>330000</v>
      </c>
      <c r="T31" s="22"/>
      <c r="U31" s="22"/>
      <c r="V31" s="22"/>
    </row>
    <row r="32" spans="1:22" s="9" customFormat="1" ht="12.75">
      <c r="A32" s="18" t="s">
        <v>25</v>
      </c>
      <c r="B32" s="19" t="s">
        <v>46</v>
      </c>
      <c r="C32" s="20" t="s">
        <v>47</v>
      </c>
      <c r="D32" s="20"/>
      <c r="E32" s="19" t="s">
        <v>19</v>
      </c>
      <c r="F32" s="20" t="s">
        <v>27</v>
      </c>
      <c r="G32" s="20"/>
      <c r="H32" s="21" t="s">
        <v>45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>
        <f>330000</f>
        <v>330000</v>
      </c>
      <c r="T32" s="22"/>
      <c r="U32" s="22"/>
      <c r="V32" s="22"/>
    </row>
    <row r="33" spans="1:22" s="9" customFormat="1" ht="12.75">
      <c r="A33" s="18" t="s">
        <v>16</v>
      </c>
      <c r="B33" s="19" t="s">
        <v>49</v>
      </c>
      <c r="C33" s="20" t="s">
        <v>18</v>
      </c>
      <c r="D33" s="20"/>
      <c r="E33" s="19" t="s">
        <v>19</v>
      </c>
      <c r="F33" s="20" t="s">
        <v>16</v>
      </c>
      <c r="G33" s="20"/>
      <c r="H33" s="21" t="s">
        <v>48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>
        <f>29118.32</f>
        <v>29118.32</v>
      </c>
      <c r="T33" s="22"/>
      <c r="U33" s="22"/>
      <c r="V33" s="22"/>
    </row>
    <row r="34" spans="1:22" s="9" customFormat="1" ht="12.75">
      <c r="A34" s="18" t="s">
        <v>25</v>
      </c>
      <c r="B34" s="19" t="s">
        <v>49</v>
      </c>
      <c r="C34" s="20" t="s">
        <v>26</v>
      </c>
      <c r="D34" s="20"/>
      <c r="E34" s="19" t="s">
        <v>19</v>
      </c>
      <c r="F34" s="20" t="s">
        <v>27</v>
      </c>
      <c r="G34" s="20"/>
      <c r="H34" s="21" t="s">
        <v>48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>
        <f>29118.32</f>
        <v>29118.32</v>
      </c>
      <c r="T34" s="22"/>
      <c r="U34" s="22"/>
      <c r="V34" s="22"/>
    </row>
    <row r="35" spans="1:22" s="9" customFormat="1" ht="12.75">
      <c r="A35" s="18" t="s">
        <v>16</v>
      </c>
      <c r="B35" s="19" t="s">
        <v>50</v>
      </c>
      <c r="C35" s="20" t="s">
        <v>18</v>
      </c>
      <c r="D35" s="20"/>
      <c r="E35" s="19" t="s">
        <v>19</v>
      </c>
      <c r="F35" s="20" t="s">
        <v>16</v>
      </c>
      <c r="G35" s="20"/>
      <c r="H35" s="21" t="s">
        <v>51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>
        <f>862191.63</f>
        <v>862191.63</v>
      </c>
      <c r="T35" s="22"/>
      <c r="U35" s="22"/>
      <c r="V35" s="22"/>
    </row>
    <row r="36" spans="1:22" s="9" customFormat="1" ht="30.75" customHeight="1">
      <c r="A36" s="18" t="s">
        <v>16</v>
      </c>
      <c r="B36" s="19" t="s">
        <v>52</v>
      </c>
      <c r="C36" s="20" t="s">
        <v>18</v>
      </c>
      <c r="D36" s="20"/>
      <c r="E36" s="19" t="s">
        <v>19</v>
      </c>
      <c r="F36" s="20" t="s">
        <v>16</v>
      </c>
      <c r="G36" s="20"/>
      <c r="H36" s="21" t="s">
        <v>53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>
        <f>196329.58</f>
        <v>196329.58</v>
      </c>
      <c r="T36" s="22"/>
      <c r="U36" s="22"/>
      <c r="V36" s="22"/>
    </row>
    <row r="37" spans="1:22" s="9" customFormat="1" ht="30.75" customHeight="1">
      <c r="A37" s="18" t="s">
        <v>25</v>
      </c>
      <c r="B37" s="19" t="s">
        <v>52</v>
      </c>
      <c r="C37" s="20" t="s">
        <v>54</v>
      </c>
      <c r="D37" s="20"/>
      <c r="E37" s="19" t="s">
        <v>19</v>
      </c>
      <c r="F37" s="20" t="s">
        <v>27</v>
      </c>
      <c r="G37" s="20"/>
      <c r="H37" s="21" t="s">
        <v>55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>
        <f>196329.58</f>
        <v>196329.58</v>
      </c>
      <c r="T37" s="22"/>
      <c r="U37" s="22"/>
      <c r="V37" s="22"/>
    </row>
    <row r="38" spans="1:22" s="9" customFormat="1" ht="25.5" customHeight="1">
      <c r="A38" s="18" t="s">
        <v>16</v>
      </c>
      <c r="B38" s="19" t="s">
        <v>56</v>
      </c>
      <c r="C38" s="20" t="s">
        <v>18</v>
      </c>
      <c r="D38" s="20"/>
      <c r="E38" s="19" t="s">
        <v>19</v>
      </c>
      <c r="F38" s="20" t="s">
        <v>16</v>
      </c>
      <c r="G38" s="20"/>
      <c r="H38" s="21" t="s">
        <v>57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>
        <f>305852.99</f>
        <v>305852.99</v>
      </c>
      <c r="T38" s="22"/>
      <c r="U38" s="22"/>
      <c r="V38" s="22"/>
    </row>
    <row r="39" spans="1:22" s="9" customFormat="1" ht="25.5" customHeight="1">
      <c r="A39" s="18" t="s">
        <v>25</v>
      </c>
      <c r="B39" s="19" t="s">
        <v>56</v>
      </c>
      <c r="C39" s="20" t="s">
        <v>54</v>
      </c>
      <c r="D39" s="20"/>
      <c r="E39" s="19" t="s">
        <v>19</v>
      </c>
      <c r="F39" s="20" t="s">
        <v>27</v>
      </c>
      <c r="G39" s="20"/>
      <c r="H39" s="21" t="s">
        <v>58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>
        <f>305852.99</f>
        <v>305852.99</v>
      </c>
      <c r="T39" s="22"/>
      <c r="U39" s="22"/>
      <c r="V39" s="22"/>
    </row>
    <row r="40" spans="1:22" s="9" customFormat="1" ht="21" customHeight="1">
      <c r="A40" s="18" t="s">
        <v>16</v>
      </c>
      <c r="B40" s="19" t="s">
        <v>59</v>
      </c>
      <c r="C40" s="20" t="s">
        <v>18</v>
      </c>
      <c r="D40" s="20"/>
      <c r="E40" s="19" t="s">
        <v>19</v>
      </c>
      <c r="F40" s="20" t="s">
        <v>16</v>
      </c>
      <c r="G40" s="20"/>
      <c r="H40" s="21" t="s">
        <v>60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>
        <f>360009.06</f>
        <v>360009.06</v>
      </c>
      <c r="T40" s="22"/>
      <c r="U40" s="22"/>
      <c r="V40" s="22"/>
    </row>
    <row r="41" spans="1:22" s="9" customFormat="1" ht="22.5" customHeight="1">
      <c r="A41" s="18" t="s">
        <v>25</v>
      </c>
      <c r="B41" s="19" t="s">
        <v>59</v>
      </c>
      <c r="C41" s="20" t="s">
        <v>54</v>
      </c>
      <c r="D41" s="20"/>
      <c r="E41" s="19" t="s">
        <v>19</v>
      </c>
      <c r="F41" s="20" t="s">
        <v>27</v>
      </c>
      <c r="G41" s="20"/>
      <c r="H41" s="21" t="s">
        <v>60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>
        <f>360009.06</f>
        <v>360009.06</v>
      </c>
      <c r="T41" s="22"/>
      <c r="U41" s="22"/>
      <c r="V41" s="22"/>
    </row>
    <row r="42" spans="1:22" s="9" customFormat="1" ht="12.75">
      <c r="A42" s="18" t="s">
        <v>16</v>
      </c>
      <c r="B42" s="19" t="s">
        <v>61</v>
      </c>
      <c r="C42" s="20" t="s">
        <v>18</v>
      </c>
      <c r="D42" s="20"/>
      <c r="E42" s="19" t="s">
        <v>19</v>
      </c>
      <c r="F42" s="20" t="s">
        <v>16</v>
      </c>
      <c r="G42" s="20"/>
      <c r="H42" s="21" t="s">
        <v>62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>
        <f>56400</f>
        <v>56400</v>
      </c>
      <c r="T42" s="22"/>
      <c r="U42" s="22"/>
      <c r="V42" s="22"/>
    </row>
    <row r="43" spans="1:22" s="9" customFormat="1" ht="46.5" customHeight="1">
      <c r="A43" s="18" t="s">
        <v>16</v>
      </c>
      <c r="B43" s="19" t="s">
        <v>63</v>
      </c>
      <c r="C43" s="20" t="s">
        <v>18</v>
      </c>
      <c r="D43" s="20"/>
      <c r="E43" s="19" t="s">
        <v>19</v>
      </c>
      <c r="F43" s="20" t="s">
        <v>16</v>
      </c>
      <c r="G43" s="20"/>
      <c r="H43" s="21" t="s">
        <v>64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>
        <f>50000</f>
        <v>50000</v>
      </c>
      <c r="T43" s="22"/>
      <c r="U43" s="22"/>
      <c r="V43" s="22"/>
    </row>
    <row r="44" spans="1:22" s="9" customFormat="1" ht="42" customHeight="1">
      <c r="A44" s="18" t="s">
        <v>65</v>
      </c>
      <c r="B44" s="19" t="s">
        <v>63</v>
      </c>
      <c r="C44" s="20" t="s">
        <v>26</v>
      </c>
      <c r="D44" s="20"/>
      <c r="E44" s="19" t="s">
        <v>19</v>
      </c>
      <c r="F44" s="20" t="s">
        <v>27</v>
      </c>
      <c r="G44" s="20"/>
      <c r="H44" s="21" t="s">
        <v>64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>
        <f>50000</f>
        <v>50000</v>
      </c>
      <c r="T44" s="22"/>
      <c r="U44" s="22"/>
      <c r="V44" s="22"/>
    </row>
    <row r="45" spans="1:22" s="9" customFormat="1" ht="50.25" customHeight="1">
      <c r="A45" s="18" t="s">
        <v>16</v>
      </c>
      <c r="B45" s="19" t="s">
        <v>66</v>
      </c>
      <c r="C45" s="20" t="s">
        <v>18</v>
      </c>
      <c r="D45" s="20"/>
      <c r="E45" s="19" t="s">
        <v>19</v>
      </c>
      <c r="F45" s="20" t="s">
        <v>16</v>
      </c>
      <c r="G45" s="20"/>
      <c r="H45" s="21" t="s">
        <v>67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>
        <f>6400</f>
        <v>6400</v>
      </c>
      <c r="T45" s="22"/>
      <c r="U45" s="22"/>
      <c r="V45" s="22"/>
    </row>
    <row r="46" spans="1:22" s="9" customFormat="1" ht="51" customHeight="1">
      <c r="A46" s="18" t="s">
        <v>65</v>
      </c>
      <c r="B46" s="19" t="s">
        <v>66</v>
      </c>
      <c r="C46" s="20" t="s">
        <v>26</v>
      </c>
      <c r="D46" s="20"/>
      <c r="E46" s="19" t="s">
        <v>19</v>
      </c>
      <c r="F46" s="20" t="s">
        <v>27</v>
      </c>
      <c r="G46" s="20"/>
      <c r="H46" s="21" t="s">
        <v>67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>
        <f>6400</f>
        <v>6400</v>
      </c>
      <c r="T46" s="22"/>
      <c r="U46" s="22"/>
      <c r="V46" s="22"/>
    </row>
    <row r="47" spans="1:22" s="9" customFormat="1" ht="22.5" customHeight="1">
      <c r="A47" s="18" t="s">
        <v>16</v>
      </c>
      <c r="B47" s="19" t="s">
        <v>68</v>
      </c>
      <c r="C47" s="20" t="s">
        <v>18</v>
      </c>
      <c r="D47" s="20"/>
      <c r="E47" s="19" t="s">
        <v>19</v>
      </c>
      <c r="F47" s="20" t="s">
        <v>16</v>
      </c>
      <c r="G47" s="20"/>
      <c r="H47" s="21" t="s">
        <v>69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>
        <f>1019136.86</f>
        <v>1019136.86</v>
      </c>
      <c r="T47" s="22"/>
      <c r="U47" s="22"/>
      <c r="V47" s="22"/>
    </row>
    <row r="48" spans="1:22" s="9" customFormat="1" ht="54.75" customHeight="1">
      <c r="A48" s="18" t="s">
        <v>16</v>
      </c>
      <c r="B48" s="19" t="s">
        <v>70</v>
      </c>
      <c r="C48" s="20" t="s">
        <v>18</v>
      </c>
      <c r="D48" s="20"/>
      <c r="E48" s="19" t="s">
        <v>19</v>
      </c>
      <c r="F48" s="20" t="s">
        <v>16</v>
      </c>
      <c r="G48" s="20"/>
      <c r="H48" s="21" t="s">
        <v>71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>
        <f>142500</f>
        <v>142500</v>
      </c>
      <c r="T48" s="22"/>
      <c r="U48" s="22"/>
      <c r="V48" s="22"/>
    </row>
    <row r="49" spans="1:22" s="9" customFormat="1" ht="45.75" customHeight="1">
      <c r="A49" s="18" t="s">
        <v>72</v>
      </c>
      <c r="B49" s="19" t="s">
        <v>70</v>
      </c>
      <c r="C49" s="20" t="s">
        <v>54</v>
      </c>
      <c r="D49" s="20"/>
      <c r="E49" s="19" t="s">
        <v>19</v>
      </c>
      <c r="F49" s="20" t="s">
        <v>73</v>
      </c>
      <c r="G49" s="20"/>
      <c r="H49" s="21" t="s">
        <v>75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>
        <f>142500</f>
        <v>142500</v>
      </c>
      <c r="T49" s="22"/>
      <c r="U49" s="22"/>
      <c r="V49" s="22"/>
    </row>
    <row r="50" spans="1:22" s="9" customFormat="1" ht="45" customHeight="1">
      <c r="A50" s="18" t="s">
        <v>16</v>
      </c>
      <c r="B50" s="19" t="s">
        <v>74</v>
      </c>
      <c r="C50" s="20" t="s">
        <v>18</v>
      </c>
      <c r="D50" s="20"/>
      <c r="E50" s="19" t="s">
        <v>19</v>
      </c>
      <c r="F50" s="20" t="s">
        <v>16</v>
      </c>
      <c r="G50" s="20"/>
      <c r="H50" s="21" t="s">
        <v>75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>
        <f>90920.98</f>
        <v>90920.98</v>
      </c>
      <c r="T50" s="22"/>
      <c r="U50" s="22"/>
      <c r="V50" s="22"/>
    </row>
    <row r="51" spans="1:22" s="9" customFormat="1" ht="43.5" customHeight="1">
      <c r="A51" s="18" t="s">
        <v>65</v>
      </c>
      <c r="B51" s="19" t="s">
        <v>74</v>
      </c>
      <c r="C51" s="20" t="s">
        <v>54</v>
      </c>
      <c r="D51" s="20"/>
      <c r="E51" s="19" t="s">
        <v>19</v>
      </c>
      <c r="F51" s="20" t="s">
        <v>73</v>
      </c>
      <c r="G51" s="20"/>
      <c r="H51" s="21" t="s">
        <v>75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>
        <f>90920.98</f>
        <v>90920.98</v>
      </c>
      <c r="T51" s="22"/>
      <c r="U51" s="22"/>
      <c r="V51" s="22"/>
    </row>
    <row r="52" spans="1:22" s="9" customFormat="1" ht="33.75" customHeight="1">
      <c r="A52" s="18" t="s">
        <v>16</v>
      </c>
      <c r="B52" s="19" t="s">
        <v>76</v>
      </c>
      <c r="C52" s="20" t="s">
        <v>18</v>
      </c>
      <c r="D52" s="20"/>
      <c r="E52" s="19" t="s">
        <v>19</v>
      </c>
      <c r="F52" s="20" t="s">
        <v>16</v>
      </c>
      <c r="G52" s="20"/>
      <c r="H52" s="21" t="s">
        <v>77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>
        <f>785715.88</f>
        <v>785715.88</v>
      </c>
      <c r="T52" s="22"/>
      <c r="U52" s="22"/>
      <c r="V52" s="22"/>
    </row>
    <row r="53" spans="1:22" s="9" customFormat="1" ht="51" customHeight="1">
      <c r="A53" s="18" t="s">
        <v>65</v>
      </c>
      <c r="B53" s="19" t="s">
        <v>76</v>
      </c>
      <c r="C53" s="20" t="s">
        <v>54</v>
      </c>
      <c r="D53" s="20"/>
      <c r="E53" s="19" t="s">
        <v>19</v>
      </c>
      <c r="F53" s="20" t="s">
        <v>73</v>
      </c>
      <c r="G53" s="20"/>
      <c r="H53" s="21" t="s">
        <v>78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>
        <f>785715.88</f>
        <v>785715.88</v>
      </c>
      <c r="T53" s="22"/>
      <c r="U53" s="22"/>
      <c r="V53" s="22"/>
    </row>
    <row r="54" spans="1:22" s="9" customFormat="1" ht="22.5" customHeight="1">
      <c r="A54" s="18" t="s">
        <v>16</v>
      </c>
      <c r="B54" s="19" t="s">
        <v>79</v>
      </c>
      <c r="C54" s="20" t="s">
        <v>18</v>
      </c>
      <c r="D54" s="20"/>
      <c r="E54" s="19" t="s">
        <v>19</v>
      </c>
      <c r="F54" s="20" t="s">
        <v>16</v>
      </c>
      <c r="G54" s="20"/>
      <c r="H54" s="21" t="s">
        <v>80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>
        <f>275980</f>
        <v>275980</v>
      </c>
      <c r="T54" s="22"/>
      <c r="U54" s="22"/>
      <c r="V54" s="22"/>
    </row>
    <row r="55" spans="1:22" s="9" customFormat="1" ht="23.25" customHeight="1">
      <c r="A55" s="18" t="s">
        <v>16</v>
      </c>
      <c r="B55" s="19" t="s">
        <v>81</v>
      </c>
      <c r="C55" s="20" t="s">
        <v>18</v>
      </c>
      <c r="D55" s="20"/>
      <c r="E55" s="19" t="s">
        <v>19</v>
      </c>
      <c r="F55" s="20" t="s">
        <v>16</v>
      </c>
      <c r="G55" s="20"/>
      <c r="H55" s="21" t="s">
        <v>82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>
        <f>275980</f>
        <v>275980</v>
      </c>
      <c r="T55" s="22"/>
      <c r="U55" s="22"/>
      <c r="V55" s="22"/>
    </row>
    <row r="56" spans="1:22" s="9" customFormat="1" ht="22.5" customHeight="1">
      <c r="A56" s="18" t="s">
        <v>65</v>
      </c>
      <c r="B56" s="19" t="s">
        <v>81</v>
      </c>
      <c r="C56" s="20" t="s">
        <v>54</v>
      </c>
      <c r="D56" s="20"/>
      <c r="E56" s="19" t="s">
        <v>19</v>
      </c>
      <c r="F56" s="20" t="s">
        <v>83</v>
      </c>
      <c r="G56" s="20"/>
      <c r="H56" s="21" t="s">
        <v>84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>
        <f>275980</f>
        <v>275980</v>
      </c>
      <c r="T56" s="22"/>
      <c r="U56" s="22"/>
      <c r="V56" s="22"/>
    </row>
    <row r="57" spans="1:22" s="9" customFormat="1" ht="16.5" customHeight="1">
      <c r="A57" s="18" t="s">
        <v>16</v>
      </c>
      <c r="B57" s="19" t="s">
        <v>85</v>
      </c>
      <c r="C57" s="20" t="s">
        <v>18</v>
      </c>
      <c r="D57" s="20"/>
      <c r="E57" s="19" t="s">
        <v>19</v>
      </c>
      <c r="F57" s="20" t="s">
        <v>16</v>
      </c>
      <c r="G57" s="20"/>
      <c r="H57" s="21" t="s">
        <v>86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>
        <f>31716.02</f>
        <v>31716.02</v>
      </c>
      <c r="T57" s="22"/>
      <c r="U57" s="22"/>
      <c r="V57" s="22"/>
    </row>
    <row r="58" spans="1:22" s="9" customFormat="1" ht="23.25" customHeight="1">
      <c r="A58" s="18" t="s">
        <v>16</v>
      </c>
      <c r="B58" s="19" t="s">
        <v>87</v>
      </c>
      <c r="C58" s="20" t="s">
        <v>18</v>
      </c>
      <c r="D58" s="20"/>
      <c r="E58" s="19" t="s">
        <v>19</v>
      </c>
      <c r="F58" s="20" t="s">
        <v>16</v>
      </c>
      <c r="G58" s="20"/>
      <c r="H58" s="21" t="s">
        <v>133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>
        <f>31716.02</f>
        <v>31716.02</v>
      </c>
      <c r="T58" s="22"/>
      <c r="U58" s="22"/>
      <c r="V58" s="22"/>
    </row>
    <row r="59" spans="1:22" s="9" customFormat="1" ht="33" customHeight="1">
      <c r="A59" s="18" t="s">
        <v>72</v>
      </c>
      <c r="B59" s="19" t="s">
        <v>87</v>
      </c>
      <c r="C59" s="20" t="s">
        <v>54</v>
      </c>
      <c r="D59" s="20"/>
      <c r="E59" s="19" t="s">
        <v>19</v>
      </c>
      <c r="F59" s="20" t="s">
        <v>88</v>
      </c>
      <c r="G59" s="20"/>
      <c r="H59" s="21" t="s">
        <v>132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>
        <f>31716.02</f>
        <v>31716.02</v>
      </c>
      <c r="T59" s="22"/>
      <c r="U59" s="22"/>
      <c r="V59" s="22"/>
    </row>
    <row r="60" spans="1:22" s="9" customFormat="1" ht="15" customHeight="1">
      <c r="A60" s="18" t="s">
        <v>16</v>
      </c>
      <c r="B60" s="19" t="s">
        <v>89</v>
      </c>
      <c r="C60" s="20" t="s">
        <v>18</v>
      </c>
      <c r="D60" s="20"/>
      <c r="E60" s="19" t="s">
        <v>19</v>
      </c>
      <c r="F60" s="20" t="s">
        <v>16</v>
      </c>
      <c r="G60" s="20"/>
      <c r="H60" s="21" t="s">
        <v>90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>
        <f>55740007.87</f>
        <v>55740007.87</v>
      </c>
      <c r="T60" s="22"/>
      <c r="U60" s="22"/>
      <c r="V60" s="22"/>
    </row>
    <row r="61" spans="1:22" s="9" customFormat="1" ht="21.75" customHeight="1">
      <c r="A61" s="18" t="s">
        <v>16</v>
      </c>
      <c r="B61" s="19" t="s">
        <v>91</v>
      </c>
      <c r="C61" s="20" t="s">
        <v>18</v>
      </c>
      <c r="D61" s="20"/>
      <c r="E61" s="19" t="s">
        <v>19</v>
      </c>
      <c r="F61" s="20" t="s">
        <v>16</v>
      </c>
      <c r="G61" s="20"/>
      <c r="H61" s="21" t="s">
        <v>92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>
        <f>55737763.98</f>
        <v>55737763.98</v>
      </c>
      <c r="T61" s="22"/>
      <c r="U61" s="22"/>
      <c r="V61" s="22"/>
    </row>
    <row r="62" spans="1:22" s="9" customFormat="1" ht="16.5" customHeight="1">
      <c r="A62" s="18" t="s">
        <v>16</v>
      </c>
      <c r="B62" s="19" t="s">
        <v>93</v>
      </c>
      <c r="C62" s="20" t="s">
        <v>18</v>
      </c>
      <c r="D62" s="20"/>
      <c r="E62" s="19" t="s">
        <v>19</v>
      </c>
      <c r="F62" s="20" t="s">
        <v>16</v>
      </c>
      <c r="G62" s="20"/>
      <c r="H62" s="21" t="s">
        <v>94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>
        <f>24817600</f>
        <v>24817600</v>
      </c>
      <c r="T62" s="22"/>
      <c r="U62" s="22"/>
      <c r="V62" s="22"/>
    </row>
    <row r="63" spans="1:22" s="9" customFormat="1" ht="21" customHeight="1">
      <c r="A63" s="18" t="s">
        <v>65</v>
      </c>
      <c r="B63" s="19" t="s">
        <v>93</v>
      </c>
      <c r="C63" s="20" t="s">
        <v>54</v>
      </c>
      <c r="D63" s="20"/>
      <c r="E63" s="19" t="s">
        <v>19</v>
      </c>
      <c r="F63" s="20" t="s">
        <v>95</v>
      </c>
      <c r="G63" s="20"/>
      <c r="H63" s="21" t="s">
        <v>96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>
        <f>24817600</f>
        <v>24817600</v>
      </c>
      <c r="T63" s="22"/>
      <c r="U63" s="22"/>
      <c r="V63" s="22"/>
    </row>
    <row r="64" spans="1:22" s="9" customFormat="1" ht="24" customHeight="1">
      <c r="A64" s="18" t="s">
        <v>16</v>
      </c>
      <c r="B64" s="19" t="s">
        <v>97</v>
      </c>
      <c r="C64" s="20" t="s">
        <v>18</v>
      </c>
      <c r="D64" s="20"/>
      <c r="E64" s="19" t="s">
        <v>19</v>
      </c>
      <c r="F64" s="20" t="s">
        <v>16</v>
      </c>
      <c r="G64" s="20"/>
      <c r="H64" s="21" t="s">
        <v>98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>
        <f>350000</f>
        <v>350000</v>
      </c>
      <c r="T64" s="22"/>
      <c r="U64" s="22"/>
      <c r="V64" s="22"/>
    </row>
    <row r="65" spans="1:22" s="9" customFormat="1" ht="24.75" customHeight="1">
      <c r="A65" s="18" t="s">
        <v>65</v>
      </c>
      <c r="B65" s="19" t="s">
        <v>97</v>
      </c>
      <c r="C65" s="20" t="s">
        <v>54</v>
      </c>
      <c r="D65" s="20"/>
      <c r="E65" s="19" t="s">
        <v>19</v>
      </c>
      <c r="F65" s="20" t="s">
        <v>95</v>
      </c>
      <c r="G65" s="20"/>
      <c r="H65" s="21" t="s">
        <v>99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2">
        <f>350000</f>
        <v>350000</v>
      </c>
      <c r="T65" s="22"/>
      <c r="U65" s="22"/>
      <c r="V65" s="22"/>
    </row>
    <row r="66" spans="1:22" s="9" customFormat="1" ht="16.5" customHeight="1">
      <c r="A66" s="18" t="s">
        <v>16</v>
      </c>
      <c r="B66" s="19" t="s">
        <v>100</v>
      </c>
      <c r="C66" s="20" t="s">
        <v>18</v>
      </c>
      <c r="D66" s="20"/>
      <c r="E66" s="19" t="s">
        <v>19</v>
      </c>
      <c r="F66" s="20" t="s">
        <v>16</v>
      </c>
      <c r="G66" s="20"/>
      <c r="H66" s="21" t="s">
        <v>101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>
        <f>10000</f>
        <v>10000</v>
      </c>
      <c r="T66" s="22"/>
      <c r="U66" s="22"/>
      <c r="V66" s="22"/>
    </row>
    <row r="67" spans="1:22" s="9" customFormat="1" ht="15.75" customHeight="1">
      <c r="A67" s="18" t="s">
        <v>65</v>
      </c>
      <c r="B67" s="19" t="s">
        <v>100</v>
      </c>
      <c r="C67" s="20" t="s">
        <v>54</v>
      </c>
      <c r="D67" s="20"/>
      <c r="E67" s="19" t="s">
        <v>19</v>
      </c>
      <c r="F67" s="20" t="s">
        <v>95</v>
      </c>
      <c r="G67" s="20"/>
      <c r="H67" s="21" t="s">
        <v>102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>
        <f>10000</f>
        <v>10000</v>
      </c>
      <c r="T67" s="22"/>
      <c r="U67" s="22"/>
      <c r="V67" s="22"/>
    </row>
    <row r="68" spans="1:22" s="9" customFormat="1" ht="24" customHeight="1">
      <c r="A68" s="18" t="s">
        <v>16</v>
      </c>
      <c r="B68" s="19" t="s">
        <v>103</v>
      </c>
      <c r="C68" s="20" t="s">
        <v>18</v>
      </c>
      <c r="D68" s="20"/>
      <c r="E68" s="19" t="s">
        <v>19</v>
      </c>
      <c r="F68" s="20" t="s">
        <v>16</v>
      </c>
      <c r="G68" s="20"/>
      <c r="H68" s="21" t="s">
        <v>104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>
        <f>1950.58</f>
        <v>1950.58</v>
      </c>
      <c r="T68" s="22"/>
      <c r="U68" s="22"/>
      <c r="V68" s="22"/>
    </row>
    <row r="69" spans="1:22" s="9" customFormat="1" ht="24" customHeight="1">
      <c r="A69" s="18" t="s">
        <v>65</v>
      </c>
      <c r="B69" s="19" t="s">
        <v>103</v>
      </c>
      <c r="C69" s="20" t="s">
        <v>54</v>
      </c>
      <c r="D69" s="20"/>
      <c r="E69" s="19" t="s">
        <v>105</v>
      </c>
      <c r="F69" s="20" t="s">
        <v>95</v>
      </c>
      <c r="G69" s="20"/>
      <c r="H69" s="21" t="s">
        <v>131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>
        <f>1950.58</f>
        <v>1950.58</v>
      </c>
      <c r="T69" s="22"/>
      <c r="U69" s="22"/>
      <c r="V69" s="22"/>
    </row>
    <row r="70" spans="1:22" s="9" customFormat="1" ht="27" customHeight="1">
      <c r="A70" s="18" t="s">
        <v>16</v>
      </c>
      <c r="B70" s="19" t="s">
        <v>106</v>
      </c>
      <c r="C70" s="20" t="s">
        <v>18</v>
      </c>
      <c r="D70" s="20"/>
      <c r="E70" s="19" t="s">
        <v>19</v>
      </c>
      <c r="F70" s="20" t="s">
        <v>16</v>
      </c>
      <c r="G70" s="20"/>
      <c r="H70" s="21" t="s">
        <v>107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2">
        <f>393800</f>
        <v>393800</v>
      </c>
      <c r="T70" s="22"/>
      <c r="U70" s="22"/>
      <c r="V70" s="22"/>
    </row>
    <row r="71" spans="1:22" s="9" customFormat="1" ht="32.25" customHeight="1">
      <c r="A71" s="18" t="s">
        <v>65</v>
      </c>
      <c r="B71" s="19" t="s">
        <v>106</v>
      </c>
      <c r="C71" s="20" t="s">
        <v>54</v>
      </c>
      <c r="D71" s="20"/>
      <c r="E71" s="19" t="s">
        <v>19</v>
      </c>
      <c r="F71" s="20" t="s">
        <v>95</v>
      </c>
      <c r="G71" s="20"/>
      <c r="H71" s="21" t="s">
        <v>108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2">
        <f>393800</f>
        <v>393800</v>
      </c>
      <c r="T71" s="22"/>
      <c r="U71" s="22"/>
      <c r="V71" s="22"/>
    </row>
    <row r="72" spans="1:22" s="9" customFormat="1" ht="28.5" customHeight="1">
      <c r="A72" s="18" t="s">
        <v>16</v>
      </c>
      <c r="B72" s="19" t="s">
        <v>109</v>
      </c>
      <c r="C72" s="20" t="s">
        <v>18</v>
      </c>
      <c r="D72" s="20"/>
      <c r="E72" s="19" t="s">
        <v>19</v>
      </c>
      <c r="F72" s="20" t="s">
        <v>16</v>
      </c>
      <c r="G72" s="20"/>
      <c r="H72" s="21" t="s">
        <v>110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>
        <f>71330</f>
        <v>71330</v>
      </c>
      <c r="T72" s="22"/>
      <c r="U72" s="22"/>
      <c r="V72" s="22"/>
    </row>
    <row r="73" spans="1:22" s="9" customFormat="1" ht="24" customHeight="1">
      <c r="A73" s="18" t="s">
        <v>65</v>
      </c>
      <c r="B73" s="19" t="s">
        <v>109</v>
      </c>
      <c r="C73" s="20" t="s">
        <v>54</v>
      </c>
      <c r="D73" s="20"/>
      <c r="E73" s="19" t="s">
        <v>19</v>
      </c>
      <c r="F73" s="20" t="s">
        <v>95</v>
      </c>
      <c r="G73" s="20"/>
      <c r="H73" s="21" t="s">
        <v>111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>
        <f>71330</f>
        <v>71330</v>
      </c>
      <c r="T73" s="22"/>
      <c r="U73" s="22"/>
      <c r="V73" s="22"/>
    </row>
    <row r="74" spans="1:22" s="9" customFormat="1" ht="16.5" customHeight="1">
      <c r="A74" s="18" t="s">
        <v>16</v>
      </c>
      <c r="B74" s="19" t="s">
        <v>112</v>
      </c>
      <c r="C74" s="20" t="s">
        <v>18</v>
      </c>
      <c r="D74" s="20"/>
      <c r="E74" s="19" t="s">
        <v>19</v>
      </c>
      <c r="F74" s="20" t="s">
        <v>16</v>
      </c>
      <c r="G74" s="20"/>
      <c r="H74" s="21" t="s">
        <v>113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>
        <f>30093083.4</f>
        <v>30093083.4</v>
      </c>
      <c r="T74" s="22"/>
      <c r="U74" s="22"/>
      <c r="V74" s="22"/>
    </row>
    <row r="75" spans="1:22" s="9" customFormat="1" ht="22.5" customHeight="1">
      <c r="A75" s="18" t="s">
        <v>65</v>
      </c>
      <c r="B75" s="19" t="s">
        <v>112</v>
      </c>
      <c r="C75" s="20" t="s">
        <v>54</v>
      </c>
      <c r="D75" s="20"/>
      <c r="E75" s="19" t="s">
        <v>19</v>
      </c>
      <c r="F75" s="20" t="s">
        <v>95</v>
      </c>
      <c r="G75" s="20"/>
      <c r="H75" s="21" t="s">
        <v>114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2">
        <f>30093083.4</f>
        <v>30093083.4</v>
      </c>
      <c r="T75" s="22"/>
      <c r="U75" s="22"/>
      <c r="V75" s="22"/>
    </row>
    <row r="76" spans="1:22" s="9" customFormat="1" ht="30" customHeight="1">
      <c r="A76" s="18" t="s">
        <v>16</v>
      </c>
      <c r="B76" s="19" t="s">
        <v>115</v>
      </c>
      <c r="C76" s="20" t="s">
        <v>18</v>
      </c>
      <c r="D76" s="20"/>
      <c r="E76" s="19" t="s">
        <v>19</v>
      </c>
      <c r="F76" s="20" t="s">
        <v>16</v>
      </c>
      <c r="G76" s="20"/>
      <c r="H76" s="21" t="s">
        <v>116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>
        <f>2243.89</f>
        <v>2243.89</v>
      </c>
      <c r="T76" s="22"/>
      <c r="U76" s="22"/>
      <c r="V76" s="22"/>
    </row>
    <row r="77" spans="1:22" s="9" customFormat="1" ht="24" customHeight="1">
      <c r="A77" s="18" t="s">
        <v>16</v>
      </c>
      <c r="B77" s="19" t="s">
        <v>117</v>
      </c>
      <c r="C77" s="20" t="s">
        <v>18</v>
      </c>
      <c r="D77" s="20"/>
      <c r="E77" s="19" t="s">
        <v>19</v>
      </c>
      <c r="F77" s="20" t="s">
        <v>16</v>
      </c>
      <c r="G77" s="20"/>
      <c r="H77" s="21" t="s">
        <v>118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>
        <f>2243.89</f>
        <v>2243.89</v>
      </c>
      <c r="T77" s="22"/>
      <c r="U77" s="22"/>
      <c r="V77" s="22"/>
    </row>
    <row r="78" spans="1:22" s="9" customFormat="1" ht="24" customHeight="1" thickBot="1">
      <c r="A78" s="18" t="s">
        <v>65</v>
      </c>
      <c r="B78" s="19" t="s">
        <v>117</v>
      </c>
      <c r="C78" s="20" t="s">
        <v>54</v>
      </c>
      <c r="D78" s="20"/>
      <c r="E78" s="19" t="s">
        <v>19</v>
      </c>
      <c r="F78" s="20" t="s">
        <v>119</v>
      </c>
      <c r="G78" s="20"/>
      <c r="H78" s="21" t="s">
        <v>120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>
        <f>2243.89</f>
        <v>2243.89</v>
      </c>
      <c r="T78" s="22"/>
      <c r="U78" s="22"/>
      <c r="V78" s="22"/>
    </row>
    <row r="79" spans="1:22" s="9" customFormat="1" ht="13.5" customHeight="1" thickBot="1">
      <c r="A79" s="23" t="s">
        <v>121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4">
        <f>66550112.55</f>
        <v>66550112.55</v>
      </c>
      <c r="T79" s="24"/>
      <c r="U79" s="24"/>
      <c r="V79" s="24"/>
    </row>
    <row r="80" spans="1:22" s="1" customFormat="1" ht="13.5" customHeight="1">
      <c r="A80" s="2" t="s">
        <v>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</sheetData>
  <sheetProtection/>
  <mergeCells count="277">
    <mergeCell ref="S9:V9"/>
    <mergeCell ref="A79:R79"/>
    <mergeCell ref="A80:V80"/>
    <mergeCell ref="C78:D78"/>
    <mergeCell ref="F78:G78"/>
    <mergeCell ref="H78:R78"/>
    <mergeCell ref="S78:V78"/>
    <mergeCell ref="S79:V79"/>
    <mergeCell ref="C76:D76"/>
    <mergeCell ref="F76:G76"/>
    <mergeCell ref="H76:R76"/>
    <mergeCell ref="S76:V76"/>
    <mergeCell ref="C77:D77"/>
    <mergeCell ref="F77:G77"/>
    <mergeCell ref="H77:R77"/>
    <mergeCell ref="S77:V77"/>
    <mergeCell ref="C74:D74"/>
    <mergeCell ref="F74:G74"/>
    <mergeCell ref="H74:R74"/>
    <mergeCell ref="S74:V74"/>
    <mergeCell ref="C75:D75"/>
    <mergeCell ref="F75:G75"/>
    <mergeCell ref="H75:R75"/>
    <mergeCell ref="S75:V75"/>
    <mergeCell ref="C72:D72"/>
    <mergeCell ref="F72:G72"/>
    <mergeCell ref="H72:R72"/>
    <mergeCell ref="S72:V72"/>
    <mergeCell ref="C73:D73"/>
    <mergeCell ref="F73:G73"/>
    <mergeCell ref="H73:R73"/>
    <mergeCell ref="S73:V73"/>
    <mergeCell ref="C70:D70"/>
    <mergeCell ref="F70:G70"/>
    <mergeCell ref="H70:R70"/>
    <mergeCell ref="S70:V70"/>
    <mergeCell ref="C71:D71"/>
    <mergeCell ref="F71:G71"/>
    <mergeCell ref="H71:R71"/>
    <mergeCell ref="S71:V71"/>
    <mergeCell ref="C68:D68"/>
    <mergeCell ref="F68:G68"/>
    <mergeCell ref="H68:R68"/>
    <mergeCell ref="S68:V68"/>
    <mergeCell ref="C69:D69"/>
    <mergeCell ref="F69:G69"/>
    <mergeCell ref="H69:R69"/>
    <mergeCell ref="S69:V69"/>
    <mergeCell ref="C66:D66"/>
    <mergeCell ref="F66:G66"/>
    <mergeCell ref="H66:R66"/>
    <mergeCell ref="S66:V66"/>
    <mergeCell ref="C67:D67"/>
    <mergeCell ref="F67:G67"/>
    <mergeCell ref="H67:R67"/>
    <mergeCell ref="S67:V67"/>
    <mergeCell ref="C64:D64"/>
    <mergeCell ref="F64:G64"/>
    <mergeCell ref="H64:R64"/>
    <mergeCell ref="S64:V64"/>
    <mergeCell ref="C65:D65"/>
    <mergeCell ref="F65:G65"/>
    <mergeCell ref="H65:R65"/>
    <mergeCell ref="S65:V65"/>
    <mergeCell ref="C62:D62"/>
    <mergeCell ref="F62:G62"/>
    <mergeCell ref="H62:R62"/>
    <mergeCell ref="S62:V62"/>
    <mergeCell ref="C63:D63"/>
    <mergeCell ref="F63:G63"/>
    <mergeCell ref="H63:R63"/>
    <mergeCell ref="S63:V63"/>
    <mergeCell ref="C60:D60"/>
    <mergeCell ref="F60:G60"/>
    <mergeCell ref="H60:R60"/>
    <mergeCell ref="S60:V60"/>
    <mergeCell ref="C61:D61"/>
    <mergeCell ref="F61:G61"/>
    <mergeCell ref="H61:R61"/>
    <mergeCell ref="S61:V61"/>
    <mergeCell ref="C58:D58"/>
    <mergeCell ref="F58:G58"/>
    <mergeCell ref="H58:R58"/>
    <mergeCell ref="S58:V58"/>
    <mergeCell ref="C59:D59"/>
    <mergeCell ref="F59:G59"/>
    <mergeCell ref="H59:R59"/>
    <mergeCell ref="S59:V59"/>
    <mergeCell ref="C56:D56"/>
    <mergeCell ref="F56:G56"/>
    <mergeCell ref="H56:R56"/>
    <mergeCell ref="S56:V56"/>
    <mergeCell ref="C57:D57"/>
    <mergeCell ref="F57:G57"/>
    <mergeCell ref="H57:R57"/>
    <mergeCell ref="S57:V57"/>
    <mergeCell ref="C54:D54"/>
    <mergeCell ref="F54:G54"/>
    <mergeCell ref="H54:R54"/>
    <mergeCell ref="S54:V54"/>
    <mergeCell ref="C55:D55"/>
    <mergeCell ref="F55:G55"/>
    <mergeCell ref="H55:R55"/>
    <mergeCell ref="S55:V55"/>
    <mergeCell ref="C52:D52"/>
    <mergeCell ref="F52:G52"/>
    <mergeCell ref="H52:R52"/>
    <mergeCell ref="S52:V52"/>
    <mergeCell ref="C53:D53"/>
    <mergeCell ref="F53:G53"/>
    <mergeCell ref="H53:R53"/>
    <mergeCell ref="S53:V53"/>
    <mergeCell ref="C50:D50"/>
    <mergeCell ref="F50:G50"/>
    <mergeCell ref="H50:R50"/>
    <mergeCell ref="S50:V50"/>
    <mergeCell ref="C51:D51"/>
    <mergeCell ref="F51:G51"/>
    <mergeCell ref="H51:R51"/>
    <mergeCell ref="S51:V51"/>
    <mergeCell ref="C48:D48"/>
    <mergeCell ref="F48:G48"/>
    <mergeCell ref="H48:R48"/>
    <mergeCell ref="S48:V48"/>
    <mergeCell ref="C49:D49"/>
    <mergeCell ref="F49:G49"/>
    <mergeCell ref="H49:R49"/>
    <mergeCell ref="S49:V49"/>
    <mergeCell ref="C46:D46"/>
    <mergeCell ref="F46:G46"/>
    <mergeCell ref="H46:R46"/>
    <mergeCell ref="S46:V46"/>
    <mergeCell ref="C47:D47"/>
    <mergeCell ref="F47:G47"/>
    <mergeCell ref="H47:R47"/>
    <mergeCell ref="S47:V47"/>
    <mergeCell ref="C44:D44"/>
    <mergeCell ref="F44:G44"/>
    <mergeCell ref="H44:R44"/>
    <mergeCell ref="S44:V44"/>
    <mergeCell ref="C45:D45"/>
    <mergeCell ref="F45:G45"/>
    <mergeCell ref="H45:R45"/>
    <mergeCell ref="S45:V45"/>
    <mergeCell ref="C42:D42"/>
    <mergeCell ref="F42:G42"/>
    <mergeCell ref="H42:R42"/>
    <mergeCell ref="S42:V42"/>
    <mergeCell ref="C43:D43"/>
    <mergeCell ref="F43:G43"/>
    <mergeCell ref="H43:R43"/>
    <mergeCell ref="S43:V43"/>
    <mergeCell ref="C40:D40"/>
    <mergeCell ref="F40:G40"/>
    <mergeCell ref="H40:R40"/>
    <mergeCell ref="S40:V40"/>
    <mergeCell ref="C41:D41"/>
    <mergeCell ref="F41:G41"/>
    <mergeCell ref="H41:R41"/>
    <mergeCell ref="S41:V41"/>
    <mergeCell ref="C38:D38"/>
    <mergeCell ref="F38:G38"/>
    <mergeCell ref="H38:R38"/>
    <mergeCell ref="S38:V38"/>
    <mergeCell ref="C39:D39"/>
    <mergeCell ref="F39:G39"/>
    <mergeCell ref="H39:R39"/>
    <mergeCell ref="S39:V39"/>
    <mergeCell ref="C36:D36"/>
    <mergeCell ref="F36:G36"/>
    <mergeCell ref="H36:R36"/>
    <mergeCell ref="S36:V36"/>
    <mergeCell ref="C37:D37"/>
    <mergeCell ref="F37:G37"/>
    <mergeCell ref="H37:R37"/>
    <mergeCell ref="S37:V37"/>
    <mergeCell ref="C34:D34"/>
    <mergeCell ref="F34:G34"/>
    <mergeCell ref="H34:R34"/>
    <mergeCell ref="S34:V34"/>
    <mergeCell ref="C35:D35"/>
    <mergeCell ref="F35:G35"/>
    <mergeCell ref="H35:R35"/>
    <mergeCell ref="S35:V35"/>
    <mergeCell ref="C32:D32"/>
    <mergeCell ref="F32:G32"/>
    <mergeCell ref="H32:R32"/>
    <mergeCell ref="S32:V32"/>
    <mergeCell ref="C33:D33"/>
    <mergeCell ref="F33:G33"/>
    <mergeCell ref="H33:R33"/>
    <mergeCell ref="S33:V33"/>
    <mergeCell ref="C30:D30"/>
    <mergeCell ref="F30:G30"/>
    <mergeCell ref="H30:R30"/>
    <mergeCell ref="S30:V30"/>
    <mergeCell ref="C31:D31"/>
    <mergeCell ref="F31:G31"/>
    <mergeCell ref="H31:R31"/>
    <mergeCell ref="S31:V31"/>
    <mergeCell ref="C28:D28"/>
    <mergeCell ref="F28:G28"/>
    <mergeCell ref="H28:R28"/>
    <mergeCell ref="S28:V28"/>
    <mergeCell ref="C29:D29"/>
    <mergeCell ref="F29:G29"/>
    <mergeCell ref="H29:R29"/>
    <mergeCell ref="S29:V29"/>
    <mergeCell ref="C26:D26"/>
    <mergeCell ref="F26:G26"/>
    <mergeCell ref="H26:R26"/>
    <mergeCell ref="S26:V26"/>
    <mergeCell ref="C27:D27"/>
    <mergeCell ref="F27:G27"/>
    <mergeCell ref="H27:R27"/>
    <mergeCell ref="S27:V27"/>
    <mergeCell ref="C24:D24"/>
    <mergeCell ref="F24:G24"/>
    <mergeCell ref="H24:R24"/>
    <mergeCell ref="S24:V24"/>
    <mergeCell ref="C25:D25"/>
    <mergeCell ref="F25:G25"/>
    <mergeCell ref="H25:R25"/>
    <mergeCell ref="S25:V25"/>
    <mergeCell ref="C22:D22"/>
    <mergeCell ref="F22:G22"/>
    <mergeCell ref="H22:R22"/>
    <mergeCell ref="S22:V22"/>
    <mergeCell ref="C23:D23"/>
    <mergeCell ref="F23:G23"/>
    <mergeCell ref="H23:R23"/>
    <mergeCell ref="S23:V23"/>
    <mergeCell ref="C20:D20"/>
    <mergeCell ref="F20:G20"/>
    <mergeCell ref="H20:R20"/>
    <mergeCell ref="S20:V20"/>
    <mergeCell ref="C21:D21"/>
    <mergeCell ref="F21:G21"/>
    <mergeCell ref="H21:R21"/>
    <mergeCell ref="S21:V21"/>
    <mergeCell ref="C18:D18"/>
    <mergeCell ref="F18:G18"/>
    <mergeCell ref="H18:R18"/>
    <mergeCell ref="S18:V18"/>
    <mergeCell ref="C19:D19"/>
    <mergeCell ref="F19:G19"/>
    <mergeCell ref="H19:R19"/>
    <mergeCell ref="S19:V19"/>
    <mergeCell ref="C16:D16"/>
    <mergeCell ref="F16:G16"/>
    <mergeCell ref="H16:R16"/>
    <mergeCell ref="S16:V16"/>
    <mergeCell ref="C17:D17"/>
    <mergeCell ref="F17:G17"/>
    <mergeCell ref="H17:R17"/>
    <mergeCell ref="S17:V17"/>
    <mergeCell ref="C14:D14"/>
    <mergeCell ref="F14:G14"/>
    <mergeCell ref="H14:R14"/>
    <mergeCell ref="S14:V14"/>
    <mergeCell ref="C15:D15"/>
    <mergeCell ref="F15:G15"/>
    <mergeCell ref="H15:R15"/>
    <mergeCell ref="S15:V15"/>
    <mergeCell ref="C12:D12"/>
    <mergeCell ref="F12:G12"/>
    <mergeCell ref="H12:R12"/>
    <mergeCell ref="S12:V12"/>
    <mergeCell ref="C13:D13"/>
    <mergeCell ref="F13:G13"/>
    <mergeCell ref="H13:R13"/>
    <mergeCell ref="S13:V13"/>
    <mergeCell ref="A10:G10"/>
    <mergeCell ref="C11:D11"/>
    <mergeCell ref="F11:G11"/>
    <mergeCell ref="H10:R11"/>
    <mergeCell ref="S10:V11"/>
  </mergeCells>
  <printOptions/>
  <pageMargins left="0" right="0" top="0" bottom="0" header="0.5118110236220472" footer="0.5118110236220472"/>
  <pageSetup fitToHeight="100" fitToWidth="1" orientation="portrait" paperSize="9" scale="97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cp:lastPrinted>2018-12-28T09:33:35Z</cp:lastPrinted>
  <dcterms:created xsi:type="dcterms:W3CDTF">2018-12-28T09:11:03Z</dcterms:created>
  <dcterms:modified xsi:type="dcterms:W3CDTF">2018-12-28T09:33:57Z</dcterms:modified>
  <cp:category/>
  <cp:version/>
  <cp:contentType/>
  <cp:contentStatus/>
</cp:coreProperties>
</file>